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TA\Shared Forms &amp; Documents\Contract Documents\2018-2019 Contract Documents\APP B\Final\"/>
    </mc:Choice>
  </mc:AlternateContent>
  <bookViews>
    <workbookView xWindow="0" yWindow="0" windowWidth="28800" windowHeight="11835" tabRatio="893"/>
  </bookViews>
  <sheets>
    <sheet name="DPH 1 - Budget Summary" sheetId="65" r:id="rId1"/>
    <sheet name="DPH 2 - CRDC" sheetId="66" r:id="rId2"/>
    <sheet name="DPH 3 - Salaries&amp;Benefits" sheetId="68" r:id="rId3"/>
    <sheet name="DPH 4 - Operating Exp" sheetId="61" r:id="rId4"/>
    <sheet name="DPH 5 - CapitalExpenses" sheetId="69" r:id="rId5"/>
    <sheet name="DPH 6 - Indirect" sheetId="71" r:id="rId6"/>
    <sheet name="DPH 7- Bgt Jst (as instructed) " sheetId="73" r:id="rId7"/>
    <sheet name="DROPDOWN FUND SOURCES" sheetId="74" r:id="rId8"/>
    <sheet name="DROPDOWN BHS SERVICE TYPES" sheetId="45" r:id="rId9"/>
    <sheet name="DROPDOWN CONTRACT TYPE" sheetId="76" r:id="rId10"/>
  </sheets>
  <definedNames>
    <definedName name="_xlnm._FilterDatabase" localSheetId="7" hidden="1">'DROPDOWN FUND SOURCES'!$A$1:$C$143</definedName>
    <definedName name="CONTRACTTYPE">'DROPDOWN CONTRACT TYPE'!$A$1:$A$2</definedName>
    <definedName name="MHFUNDSRC">'DROPDOWN FUND SOURCES'!$A$2:$A$83</definedName>
    <definedName name="NONDPHFUNDSRC">'DROPDOWN FUND SOURCES'!$A$138:$A$143</definedName>
    <definedName name="OTHERDPHFUNDSRC">'DROPDOWN FUND SOURCES'!$A$117:$A$137</definedName>
    <definedName name="_xlnm.Print_Area" localSheetId="0">'DPH 1 - Budget Summary'!$A$1:$H$48</definedName>
    <definedName name="_xlnm.Print_Area" localSheetId="1">'DPH 2 - CRDC'!$A$1:$H$54</definedName>
    <definedName name="_xlnm.Print_Area" localSheetId="2">'DPH 3 - Salaries&amp;Benefits'!$A$1:$P$45</definedName>
    <definedName name="_xlnm.Print_Area" localSheetId="3">'DPH 4 - Operating Exp'!$A$1:$I$36</definedName>
    <definedName name="_xlnm.Print_Area" localSheetId="4">'DPH 5 - CapitalExpenses'!$A$1:$G$29</definedName>
    <definedName name="_xlnm.Print_Area" localSheetId="5">'DPH 6 - Indirect'!$A$1:$E$49</definedName>
    <definedName name="_xlnm.Print_Area" localSheetId="6">'DPH 7- Bgt Jst (as instructed) '!$A$1:$F$152</definedName>
    <definedName name="SAFUNDSRC">'DROPDOWN FUND SOURCES'!$A$84:$A$113</definedName>
    <definedName name="SVCMODE">'DROPDOWN BHS SERVICE TYPES'!$A$2:$A$105</definedName>
  </definedNames>
  <calcPr calcId="162913" concurrentCalc="0"/>
</workbook>
</file>

<file path=xl/calcChain.xml><?xml version="1.0" encoding="utf-8"?>
<calcChain xmlns="http://schemas.openxmlformats.org/spreadsheetml/2006/main">
  <c r="F46" i="65" l="1"/>
  <c r="H45" i="65"/>
  <c r="C46" i="65"/>
  <c r="D46" i="65"/>
  <c r="E46" i="65"/>
  <c r="G46" i="65"/>
  <c r="B46" i="65"/>
  <c r="H39" i="65"/>
  <c r="F28" i="73"/>
  <c r="M108" i="73"/>
  <c r="M107" i="73"/>
  <c r="B35" i="66"/>
  <c r="B34" i="66"/>
  <c r="I5" i="61"/>
  <c r="P5" i="68"/>
  <c r="I6" i="61"/>
  <c r="B4" i="68"/>
  <c r="B3" i="68"/>
  <c r="M124" i="73"/>
  <c r="M76" i="73"/>
  <c r="D49" i="73"/>
  <c r="F49" i="73"/>
  <c r="D42" i="73"/>
  <c r="E42" i="73"/>
  <c r="D35" i="73"/>
  <c r="F35" i="73"/>
  <c r="M14" i="73"/>
  <c r="K14" i="73"/>
  <c r="L14" i="73"/>
  <c r="D28" i="73"/>
  <c r="D21" i="73"/>
  <c r="F21" i="73"/>
  <c r="D14" i="73"/>
  <c r="F14" i="73"/>
  <c r="E49" i="73"/>
  <c r="F42" i="73"/>
  <c r="E35" i="73"/>
  <c r="E28" i="73"/>
  <c r="E21" i="73"/>
  <c r="E14" i="73"/>
  <c r="B2" i="66"/>
  <c r="G5" i="69"/>
  <c r="G4" i="69"/>
  <c r="H4" i="66"/>
  <c r="H5" i="66"/>
  <c r="C29" i="61"/>
  <c r="C9" i="66"/>
  <c r="H36" i="66"/>
  <c r="H35" i="66"/>
  <c r="H34" i="66"/>
  <c r="H31" i="66"/>
  <c r="D42" i="66"/>
  <c r="E42" i="66"/>
  <c r="F42" i="66"/>
  <c r="G42" i="66"/>
  <c r="F149" i="73"/>
  <c r="F148" i="73"/>
  <c r="F136" i="73"/>
  <c r="F126" i="73"/>
  <c r="F119" i="73"/>
  <c r="M115" i="73"/>
  <c r="F110" i="73"/>
  <c r="F101" i="73"/>
  <c r="M96" i="73"/>
  <c r="F91" i="73"/>
  <c r="M86" i="73"/>
  <c r="F81" i="73"/>
  <c r="E64" i="73"/>
  <c r="F66" i="73"/>
  <c r="C51" i="73"/>
  <c r="F51" i="73"/>
  <c r="F68" i="73"/>
  <c r="F128" i="73"/>
  <c r="F138" i="73"/>
  <c r="F152" i="73"/>
  <c r="D50" i="66"/>
  <c r="E50" i="66"/>
  <c r="F50" i="66"/>
  <c r="G50" i="66"/>
  <c r="C50" i="66"/>
  <c r="D9" i="66"/>
  <c r="E9" i="66"/>
  <c r="F9" i="66"/>
  <c r="G9" i="66"/>
  <c r="D43" i="68"/>
  <c r="B40" i="66"/>
  <c r="H15" i="65"/>
  <c r="H14" i="65"/>
  <c r="H12" i="65"/>
  <c r="H20" i="65"/>
  <c r="H11" i="65"/>
  <c r="B19" i="66"/>
  <c r="B20" i="66"/>
  <c r="B21" i="66"/>
  <c r="B22" i="66"/>
  <c r="B23" i="66"/>
  <c r="D26" i="71"/>
  <c r="E25" i="71"/>
  <c r="D25" i="71"/>
  <c r="E3" i="71"/>
  <c r="P6" i="68"/>
  <c r="B4" i="61"/>
  <c r="C42" i="66"/>
  <c r="H42" i="66"/>
  <c r="B3" i="61"/>
  <c r="D17" i="68"/>
  <c r="D18" i="68"/>
  <c r="D19" i="68"/>
  <c r="D20" i="68"/>
  <c r="D21" i="68"/>
  <c r="D22" i="68"/>
  <c r="D23" i="68"/>
  <c r="D24" i="68"/>
  <c r="D25" i="68"/>
  <c r="D26" i="68"/>
  <c r="D27" i="68"/>
  <c r="C17" i="68"/>
  <c r="C18" i="68"/>
  <c r="C19" i="68"/>
  <c r="C20" i="68"/>
  <c r="C21" i="68"/>
  <c r="C22" i="68"/>
  <c r="C23" i="68"/>
  <c r="C33" i="61"/>
  <c r="C32" i="61"/>
  <c r="C31" i="61"/>
  <c r="C28" i="61"/>
  <c r="C30" i="61"/>
  <c r="C26" i="61"/>
  <c r="C25" i="61"/>
  <c r="C24" i="61"/>
  <c r="C22" i="61"/>
  <c r="C21" i="61"/>
  <c r="C20" i="61"/>
  <c r="C19" i="61"/>
  <c r="C18" i="61"/>
  <c r="C16" i="61"/>
  <c r="C15" i="61"/>
  <c r="C14" i="61"/>
  <c r="C13" i="61"/>
  <c r="C11" i="61"/>
  <c r="C10" i="61"/>
  <c r="C9" i="61"/>
  <c r="F12" i="61"/>
  <c r="F17" i="61"/>
  <c r="F23" i="61"/>
  <c r="F27" i="61"/>
  <c r="F30" i="61"/>
  <c r="F34" i="61"/>
  <c r="C34" i="61"/>
  <c r="C17" i="61"/>
  <c r="C23" i="61"/>
  <c r="F36" i="61"/>
  <c r="C27" i="61"/>
  <c r="C12" i="61"/>
  <c r="D11" i="68"/>
  <c r="D12" i="68"/>
  <c r="D13" i="68"/>
  <c r="D14" i="68"/>
  <c r="D15" i="68"/>
  <c r="D16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10" i="68"/>
  <c r="C11" i="68"/>
  <c r="C12" i="68"/>
  <c r="C13" i="68"/>
  <c r="C14" i="68"/>
  <c r="C15" i="68"/>
  <c r="C16" i="68"/>
  <c r="C24" i="68"/>
  <c r="C25" i="68"/>
  <c r="C26" i="68"/>
  <c r="C27" i="68"/>
  <c r="C28" i="68"/>
  <c r="C29" i="68"/>
  <c r="C30" i="68"/>
  <c r="C31" i="68"/>
  <c r="C32" i="68"/>
  <c r="C33" i="68"/>
  <c r="C34" i="68"/>
  <c r="C35" i="68"/>
  <c r="C36" i="68"/>
  <c r="C37" i="68"/>
  <c r="C38" i="68"/>
  <c r="C39" i="68"/>
  <c r="C40" i="68"/>
  <c r="C10" i="68"/>
  <c r="I43" i="68"/>
  <c r="J41" i="68"/>
  <c r="J45" i="68"/>
  <c r="I41" i="68"/>
  <c r="D41" i="68"/>
  <c r="E47" i="71"/>
  <c r="G26" i="69"/>
  <c r="G9" i="69"/>
  <c r="G10" i="69"/>
  <c r="G11" i="69"/>
  <c r="G12" i="69"/>
  <c r="G13" i="69"/>
  <c r="G14" i="69"/>
  <c r="G15" i="69"/>
  <c r="G8" i="69"/>
  <c r="E34" i="61"/>
  <c r="G34" i="61"/>
  <c r="H34" i="61"/>
  <c r="I34" i="61"/>
  <c r="D34" i="61"/>
  <c r="E30" i="61"/>
  <c r="G30" i="61"/>
  <c r="H30" i="61"/>
  <c r="I30" i="61"/>
  <c r="D30" i="61"/>
  <c r="E27" i="61"/>
  <c r="G27" i="61"/>
  <c r="H27" i="61"/>
  <c r="I27" i="61"/>
  <c r="D27" i="61"/>
  <c r="E23" i="61"/>
  <c r="G23" i="61"/>
  <c r="H23" i="61"/>
  <c r="I23" i="61"/>
  <c r="D23" i="61"/>
  <c r="E17" i="61"/>
  <c r="G17" i="61"/>
  <c r="H17" i="61"/>
  <c r="I17" i="61"/>
  <c r="D17" i="61"/>
  <c r="E12" i="61"/>
  <c r="G12" i="61"/>
  <c r="H12" i="61"/>
  <c r="I12" i="61"/>
  <c r="G16" i="69"/>
  <c r="G28" i="69"/>
  <c r="I36" i="61"/>
  <c r="H36" i="61"/>
  <c r="G36" i="61"/>
  <c r="E36" i="61"/>
  <c r="H44" i="65"/>
  <c r="H31" i="65"/>
  <c r="H32" i="65"/>
  <c r="H33" i="65"/>
  <c r="B13" i="65"/>
  <c r="B16" i="65"/>
  <c r="B18" i="65"/>
  <c r="C13" i="65"/>
  <c r="C16" i="65"/>
  <c r="C18" i="65"/>
  <c r="D13" i="65"/>
  <c r="D16" i="65"/>
  <c r="D18" i="65"/>
  <c r="E13" i="65"/>
  <c r="E16" i="65"/>
  <c r="E18" i="65"/>
  <c r="F13" i="65"/>
  <c r="F16" i="65"/>
  <c r="F18" i="65"/>
  <c r="G13" i="65"/>
  <c r="G16" i="65"/>
  <c r="G18" i="65"/>
  <c r="H17" i="65"/>
  <c r="E51" i="71"/>
  <c r="D12" i="61"/>
  <c r="D36" i="61"/>
  <c r="H13" i="65"/>
  <c r="H23" i="66"/>
  <c r="H24" i="66"/>
  <c r="B2" i="71"/>
  <c r="B3" i="71"/>
  <c r="E4" i="71"/>
  <c r="H2" i="66"/>
  <c r="P3" i="68"/>
  <c r="I3" i="61"/>
  <c r="B28" i="66"/>
  <c r="B29" i="66"/>
  <c r="B30" i="66"/>
  <c r="B27" i="66"/>
  <c r="H23" i="65"/>
  <c r="H24" i="65"/>
  <c r="H25" i="65"/>
  <c r="H26" i="65"/>
  <c r="H27" i="65"/>
  <c r="I13" i="66"/>
  <c r="I14" i="66"/>
  <c r="I16" i="66"/>
  <c r="I12" i="66"/>
  <c r="I41" i="66"/>
  <c r="I36" i="66"/>
  <c r="I34" i="66"/>
  <c r="I28" i="66"/>
  <c r="I29" i="66"/>
  <c r="I30" i="66"/>
  <c r="I31" i="66"/>
  <c r="I27" i="66"/>
  <c r="E28" i="65"/>
  <c r="O43" i="68"/>
  <c r="M43" i="68"/>
  <c r="K43" i="68"/>
  <c r="G43" i="68"/>
  <c r="C43" i="68"/>
  <c r="B4" i="66"/>
  <c r="P41" i="68"/>
  <c r="P45" i="68"/>
  <c r="N41" i="68"/>
  <c r="N45" i="68"/>
  <c r="L41" i="68"/>
  <c r="L45" i="68"/>
  <c r="C15" i="66"/>
  <c r="C17" i="66"/>
  <c r="H13" i="66"/>
  <c r="H12" i="66"/>
  <c r="C25" i="66"/>
  <c r="H41" i="66"/>
  <c r="D25" i="66"/>
  <c r="D32" i="66"/>
  <c r="D37" i="66"/>
  <c r="E25" i="66"/>
  <c r="F25" i="66"/>
  <c r="G25" i="66"/>
  <c r="C32" i="66"/>
  <c r="E32" i="66"/>
  <c r="F32" i="66"/>
  <c r="G32" i="66"/>
  <c r="C37" i="66"/>
  <c r="E37" i="66"/>
  <c r="E38" i="66"/>
  <c r="F37" i="66"/>
  <c r="G37" i="66"/>
  <c r="I42" i="66"/>
  <c r="B41" i="65"/>
  <c r="H40" i="65"/>
  <c r="C41" i="65"/>
  <c r="D41" i="65"/>
  <c r="E41" i="65"/>
  <c r="F41" i="65"/>
  <c r="G41" i="65"/>
  <c r="H38" i="65"/>
  <c r="H35" i="65"/>
  <c r="B36" i="65"/>
  <c r="C36" i="65"/>
  <c r="D36" i="65"/>
  <c r="D42" i="65"/>
  <c r="E36" i="65"/>
  <c r="E42" i="65"/>
  <c r="F36" i="65"/>
  <c r="G36" i="65"/>
  <c r="B28" i="65"/>
  <c r="C28" i="65"/>
  <c r="D28" i="65"/>
  <c r="F28" i="65"/>
  <c r="G28" i="65"/>
  <c r="H30" i="65"/>
  <c r="H34" i="65"/>
  <c r="H22" i="65"/>
  <c r="H27" i="66"/>
  <c r="H28" i="66"/>
  <c r="H29" i="66"/>
  <c r="H30" i="66"/>
  <c r="H19" i="66"/>
  <c r="H20" i="66"/>
  <c r="H21" i="66"/>
  <c r="O41" i="68"/>
  <c r="M41" i="68"/>
  <c r="K41" i="68"/>
  <c r="H22" i="66"/>
  <c r="H41" i="68"/>
  <c r="H45" i="68"/>
  <c r="F41" i="68"/>
  <c r="G41" i="68"/>
  <c r="E41" i="68"/>
  <c r="H14" i="66"/>
  <c r="D15" i="66"/>
  <c r="D17" i="66"/>
  <c r="E15" i="66"/>
  <c r="E17" i="66"/>
  <c r="F15" i="66"/>
  <c r="F17" i="66"/>
  <c r="G15" i="66"/>
  <c r="G17" i="66"/>
  <c r="H16" i="66"/>
  <c r="C51" i="66"/>
  <c r="C58" i="66"/>
  <c r="E19" i="65"/>
  <c r="G42" i="65"/>
  <c r="H46" i="65"/>
  <c r="C42" i="65"/>
  <c r="C47" i="65"/>
  <c r="F42" i="65"/>
  <c r="F47" i="65"/>
  <c r="B42" i="65"/>
  <c r="B47" i="65"/>
  <c r="F38" i="66"/>
  <c r="F51" i="66"/>
  <c r="F58" i="66"/>
  <c r="H37" i="66"/>
  <c r="C38" i="66"/>
  <c r="C43" i="66"/>
  <c r="C57" i="66"/>
  <c r="H32" i="66"/>
  <c r="D47" i="65"/>
  <c r="H28" i="65"/>
  <c r="E47" i="65"/>
  <c r="E50" i="65"/>
  <c r="I32" i="66"/>
  <c r="G47" i="65"/>
  <c r="H15" i="66"/>
  <c r="H25" i="66"/>
  <c r="C52" i="66"/>
  <c r="G38" i="66"/>
  <c r="I37" i="66"/>
  <c r="E43" i="68"/>
  <c r="D45" i="68"/>
  <c r="G19" i="65"/>
  <c r="C19" i="65"/>
  <c r="I15" i="66"/>
  <c r="H41" i="65"/>
  <c r="F19" i="65"/>
  <c r="D19" i="65"/>
  <c r="H36" i="65"/>
  <c r="G51" i="66"/>
  <c r="G58" i="66"/>
  <c r="D38" i="66"/>
  <c r="C41" i="68"/>
  <c r="E51" i="66"/>
  <c r="E43" i="66"/>
  <c r="D51" i="66"/>
  <c r="H17" i="66"/>
  <c r="I17" i="66"/>
  <c r="F43" i="66"/>
  <c r="C36" i="61"/>
  <c r="H16" i="65"/>
  <c r="H18" i="65"/>
  <c r="H42" i="65"/>
  <c r="F50" i="65"/>
  <c r="D50" i="65"/>
  <c r="H38" i="66"/>
  <c r="H43" i="66"/>
  <c r="H57" i="66"/>
  <c r="I38" i="66"/>
  <c r="G52" i="66"/>
  <c r="G43" i="66"/>
  <c r="G57" i="66"/>
  <c r="C50" i="65"/>
  <c r="F45" i="68"/>
  <c r="G50" i="65"/>
  <c r="H47" i="65"/>
  <c r="D43" i="66"/>
  <c r="D57" i="66"/>
  <c r="E57" i="66"/>
  <c r="E52" i="66"/>
  <c r="F57" i="66"/>
  <c r="F52" i="66"/>
  <c r="D52" i="66"/>
  <c r="D58" i="66"/>
  <c r="E58" i="66"/>
  <c r="B19" i="65"/>
  <c r="B50" i="65"/>
  <c r="H19" i="65"/>
  <c r="H50" i="65"/>
  <c r="E27" i="71"/>
  <c r="E49" i="71"/>
</calcChain>
</file>

<file path=xl/sharedStrings.xml><?xml version="1.0" encoding="utf-8"?>
<sst xmlns="http://schemas.openxmlformats.org/spreadsheetml/2006/main" count="1702" uniqueCount="885">
  <si>
    <t>TOTAL</t>
  </si>
  <si>
    <t>05/10-18</t>
  </si>
  <si>
    <t>05/19</t>
  </si>
  <si>
    <t>05/20-29</t>
  </si>
  <si>
    <t>05/30-34</t>
  </si>
  <si>
    <t>05/35</t>
  </si>
  <si>
    <t>05/36-39</t>
  </si>
  <si>
    <t>05/40-49</t>
  </si>
  <si>
    <t>05/50-59</t>
  </si>
  <si>
    <t>05/60-64</t>
  </si>
  <si>
    <t>05/65-79</t>
  </si>
  <si>
    <t>05/80-84</t>
  </si>
  <si>
    <t>05/85-89</t>
  </si>
  <si>
    <t>05/90-94</t>
  </si>
  <si>
    <t>10/20-24</t>
  </si>
  <si>
    <t>10/25-29</t>
  </si>
  <si>
    <t>10/30-39</t>
  </si>
  <si>
    <t>10/40-49</t>
  </si>
  <si>
    <t>10/60-69</t>
  </si>
  <si>
    <t>10/81-84</t>
  </si>
  <si>
    <t>10/85-89</t>
  </si>
  <si>
    <t>10/91-94</t>
  </si>
  <si>
    <t>10/95-99</t>
  </si>
  <si>
    <t>15/01-09</t>
  </si>
  <si>
    <t>15/60-69</t>
  </si>
  <si>
    <t>15/70-79</t>
  </si>
  <si>
    <t>45/10-19</t>
  </si>
  <si>
    <t>45/20-29</t>
  </si>
  <si>
    <t>60/20-29</t>
  </si>
  <si>
    <t>60/30-39</t>
  </si>
  <si>
    <t>60/40-49</t>
  </si>
  <si>
    <t>60/60-69</t>
  </si>
  <si>
    <t>60/72</t>
  </si>
  <si>
    <t>60/70</t>
  </si>
  <si>
    <t>60/71</t>
  </si>
  <si>
    <t>60/75</t>
  </si>
  <si>
    <t>60/78</t>
  </si>
  <si>
    <t>B-#</t>
  </si>
  <si>
    <t>Supt-01</t>
  </si>
  <si>
    <t>Supt-02</t>
  </si>
  <si>
    <t>Supt-03</t>
  </si>
  <si>
    <t>Supt-04</t>
  </si>
  <si>
    <t>Supt-05</t>
  </si>
  <si>
    <t>Supt-06</t>
  </si>
  <si>
    <t>SA-Support QA's</t>
  </si>
  <si>
    <t>SA-Support Training</t>
  </si>
  <si>
    <t>SA-Support Prog Dev</t>
  </si>
  <si>
    <t>SA-Support Planning/Coord/Need Assess</t>
  </si>
  <si>
    <t>SA-Support Start-Up Costs</t>
  </si>
  <si>
    <t>Supt-09</t>
  </si>
  <si>
    <t>SA-Support Alteration/Renovation</t>
  </si>
  <si>
    <t>PriPrev-12</t>
  </si>
  <si>
    <t>PriPrev-13</t>
  </si>
  <si>
    <t>PriPrev-14</t>
  </si>
  <si>
    <t>PriPrev-15</t>
  </si>
  <si>
    <t>PriPrev-16</t>
  </si>
  <si>
    <t>PriPrev-17</t>
  </si>
  <si>
    <t>SA-PriPrevention Info Dissemination</t>
  </si>
  <si>
    <t>SA-PriPrevention Education</t>
  </si>
  <si>
    <t>SA-PriPrevention Alternatives</t>
  </si>
  <si>
    <t>SA-PriPrevention Problem Id's/Referrals</t>
  </si>
  <si>
    <t>SA-PriPrevention Cmmty Based</t>
  </si>
  <si>
    <t>SA-PriPrevention Environmental</t>
  </si>
  <si>
    <t>SecPrev-18</t>
  </si>
  <si>
    <t>SecPrev-19</t>
  </si>
  <si>
    <t>SecPrev-20</t>
  </si>
  <si>
    <t>SecPrev-21</t>
  </si>
  <si>
    <t>SA-Sec Prev Early Intervention</t>
  </si>
  <si>
    <t>SA-Sec Prev Outreach</t>
  </si>
  <si>
    <t>SA-Sec Prev IDU or IVDU</t>
  </si>
  <si>
    <t>SA-Sec Prev Referrals/Screening/Intake</t>
  </si>
  <si>
    <t>Nonres-30</t>
  </si>
  <si>
    <t>Nonres-32</t>
  </si>
  <si>
    <t>Nonres-33</t>
  </si>
  <si>
    <t>Nonres-34</t>
  </si>
  <si>
    <t>Nonres-35</t>
  </si>
  <si>
    <t>NTP-41</t>
  </si>
  <si>
    <t>NTP-42</t>
  </si>
  <si>
    <t>NTP-43</t>
  </si>
  <si>
    <t>NTP-44</t>
  </si>
  <si>
    <t>SA-Narcotic Tx Prog OP Meth Detox (OMD)</t>
  </si>
  <si>
    <t>SA-Narcotic Tx Prog IP Meth Detox</t>
  </si>
  <si>
    <t>SA-Narcotic Tx Prog Naltrexone</t>
  </si>
  <si>
    <t>SA-Narcotic Tx Prog Rehab/Amb Detox (other than Methadone)</t>
  </si>
  <si>
    <t>Res-50</t>
  </si>
  <si>
    <t>Res-51</t>
  </si>
  <si>
    <t>Res-52</t>
  </si>
  <si>
    <t>Res-53</t>
  </si>
  <si>
    <t>Res-54</t>
  </si>
  <si>
    <t>Res-55</t>
  </si>
  <si>
    <t>Res-56</t>
  </si>
  <si>
    <t>Res-57</t>
  </si>
  <si>
    <t>SA-Res Free Standing Res Detox</t>
  </si>
  <si>
    <t>SA-Res Recov Short Term (up to 30 days)</t>
  </si>
  <si>
    <t>SA-Res Recov Long Term (over 30 days)</t>
  </si>
  <si>
    <t>SA-Res Hospital IP Detox (24-Hr)</t>
  </si>
  <si>
    <t>SA-Res Hospital IP Residential (24-Hr)</t>
  </si>
  <si>
    <t>SA-Res Chemical Dependency Recov Hospital (CDRH)</t>
  </si>
  <si>
    <t>SA-Res Transitional Living Center (Perinatal/Parolee Only)</t>
  </si>
  <si>
    <t>SA-Res Alcohol Drug Housing (Perinatal/Parolee Only)</t>
  </si>
  <si>
    <t>Anc-22</t>
  </si>
  <si>
    <t>Anc-63</t>
  </si>
  <si>
    <t>Anc-64</t>
  </si>
  <si>
    <t>Anc-66</t>
  </si>
  <si>
    <t>Anc-67</t>
  </si>
  <si>
    <t>Anc-68</t>
  </si>
  <si>
    <t>Anc-69</t>
  </si>
  <si>
    <t>Anc-70</t>
  </si>
  <si>
    <t>SA-Ancillary Svcs Perinatal Outreach</t>
  </si>
  <si>
    <t>SA-Ancillary Svcs Cooperative Proj</t>
  </si>
  <si>
    <t>SA-Ancillary Svcs Vocational Rehab</t>
  </si>
  <si>
    <t>SA-Ancillary Svcs TB Svcs</t>
  </si>
  <si>
    <t>SA-Ancillary Svcs Interim Svcs (within 48 hrs)</t>
  </si>
  <si>
    <t>SA-Ancillary Svcs Primary Medical Care (Perinatal Only)</t>
  </si>
  <si>
    <t>SA-Ancillary Svcs Pediatric Medical Care (Perinatal Only)</t>
  </si>
  <si>
    <t>Anc-71</t>
  </si>
  <si>
    <t>DUI-90</t>
  </si>
  <si>
    <t>Driving Under the Influence</t>
  </si>
  <si>
    <t>SA-Nonresidntl Aftercare</t>
  </si>
  <si>
    <t>SA-Nonresidntl ODF Grp</t>
  </si>
  <si>
    <t>SA-Nonresidntl ODF Indv</t>
  </si>
  <si>
    <t>SA-Nonresidtl Interim Tx CalWORKS Only</t>
  </si>
  <si>
    <t>FTE</t>
  </si>
  <si>
    <t>TOTAL OPERATING EXPENSE</t>
  </si>
  <si>
    <t>1.  Equipment</t>
  </si>
  <si>
    <t>(Equipment plus Remodeling Cost)</t>
  </si>
  <si>
    <t>Salaries</t>
  </si>
  <si>
    <t>Client Hour</t>
  </si>
  <si>
    <t>Client 1/2 Day</t>
  </si>
  <si>
    <t>Client Full Day</t>
  </si>
  <si>
    <t>Staff Minute</t>
  </si>
  <si>
    <t>Staff Hour</t>
  </si>
  <si>
    <t>Bed Days</t>
  </si>
  <si>
    <t>Persons Served</t>
  </si>
  <si>
    <t>MHSA Administration</t>
  </si>
  <si>
    <t>fill-in appropriate</t>
  </si>
  <si>
    <t>Position Title</t>
  </si>
  <si>
    <t>Totals:</t>
  </si>
  <si>
    <t>Other:</t>
  </si>
  <si>
    <t>Client Day</t>
  </si>
  <si>
    <t>Item Description</t>
  </si>
  <si>
    <t>Total Cost</t>
  </si>
  <si>
    <t>Total Equipment Cost</t>
  </si>
  <si>
    <t>Total Remodeling Cost</t>
  </si>
  <si>
    <t>Total Capital Expenditure</t>
  </si>
  <si>
    <t>Quantity</t>
  </si>
  <si>
    <t>Serial #/VIN #</t>
  </si>
  <si>
    <t>TOTAL DPH FUNDING SOURCES</t>
  </si>
  <si>
    <t>TOTAL NON-DPH FUNDING SOURCES</t>
  </si>
  <si>
    <t>TOTAL FUNDING SOURCES (DPH AND NON-DPH)</t>
  </si>
  <si>
    <t>Cost Per Unit - DPH Rate (DPH FUNDING SOURCES Only)</t>
  </si>
  <si>
    <t>NON-DPH FUNDING SOURCES</t>
  </si>
  <si>
    <t>FUNDING USES</t>
  </si>
  <si>
    <t>TOTAL FUNDING USES</t>
  </si>
  <si>
    <t>Staff Hour or Client Day, depending on contract.</t>
  </si>
  <si>
    <t>00-20</t>
  </si>
  <si>
    <t>Administration Support  (i.e. check Writing, hired staff to work for Admin)</t>
  </si>
  <si>
    <t>00-25</t>
  </si>
  <si>
    <t>Research-Evaluation</t>
  </si>
  <si>
    <t xml:space="preserve">00-41 </t>
  </si>
  <si>
    <t>Contract Admin</t>
  </si>
  <si>
    <t>00-42</t>
  </si>
  <si>
    <t>Utilization Review</t>
  </si>
  <si>
    <t>Occupancy:</t>
  </si>
  <si>
    <t>Total Occupancy:</t>
  </si>
  <si>
    <t>General Operating:</t>
  </si>
  <si>
    <t>Total General Operating:</t>
  </si>
  <si>
    <t>Total Staff Travel:</t>
  </si>
  <si>
    <t>Consultants/Subcontractors:</t>
  </si>
  <si>
    <t>Total Consultants/Subcontractors:</t>
  </si>
  <si>
    <t>2.  OPERATING COSTS</t>
  </si>
  <si>
    <t>Amount</t>
  </si>
  <si>
    <t>Total Other:</t>
  </si>
  <si>
    <t>Provider Number</t>
  </si>
  <si>
    <t>Total</t>
  </si>
  <si>
    <t>Total Salaries:</t>
  </si>
  <si>
    <t>Fringe Benefit %:</t>
  </si>
  <si>
    <t>2) OPERATING EXPENSES:</t>
  </si>
  <si>
    <t>Materials &amp; Supplies:</t>
  </si>
  <si>
    <t>Total Materials &amp; Supplies:</t>
  </si>
  <si>
    <t>Staff Travel:</t>
  </si>
  <si>
    <t>TOTAL OPERATING EXPENSES:</t>
  </si>
  <si>
    <t>2.  Remodeling</t>
  </si>
  <si>
    <t>Description</t>
  </si>
  <si>
    <t>TOTAL EXPENSES:</t>
  </si>
  <si>
    <t>Anc-72</t>
  </si>
  <si>
    <t>Anc-73</t>
  </si>
  <si>
    <t>SA-Ancillary Svcs HIV/AIDS Education</t>
  </si>
  <si>
    <t>Anc-74</t>
  </si>
  <si>
    <t>SA-Ancillary Svcs HIV Infectious Disease</t>
  </si>
  <si>
    <t>Anc-75</t>
  </si>
  <si>
    <t>SA-Ancillary Svcs HIV Therapeutic Measures for HIV Positives</t>
  </si>
  <si>
    <t>Anc-76</t>
  </si>
  <si>
    <t>SA-Ancillary Svcs HIV Referral Service</t>
  </si>
  <si>
    <t>Anc-77</t>
  </si>
  <si>
    <t>SA-Ancillary Svcs HIV Outreach</t>
  </si>
  <si>
    <t>00-21</t>
  </si>
  <si>
    <t>00-40</t>
  </si>
  <si>
    <t>Training</t>
  </si>
  <si>
    <t>HMHS109CCCWO</t>
  </si>
  <si>
    <t>HMHS109CMGWO</t>
  </si>
  <si>
    <t>HMHMCH-CFCWO</t>
  </si>
  <si>
    <t>HMHS109PSYWO</t>
  </si>
  <si>
    <t>HMHMCHPFAPWO</t>
  </si>
  <si>
    <t>HMHSRESIDSWO</t>
  </si>
  <si>
    <t>HMHMCHPTINWO</t>
  </si>
  <si>
    <t>HMHSSCHOOLWO</t>
  </si>
  <si>
    <t>HMHMCHSRIPWO</t>
  </si>
  <si>
    <t>HMHMPROP10WO</t>
  </si>
  <si>
    <t>HMHMCHDCYFWO</t>
  </si>
  <si>
    <t>HMHMCHPREVWO</t>
  </si>
  <si>
    <t>HMHMCHPRPJWO</t>
  </si>
  <si>
    <t>HMHMSCHOOLWO</t>
  </si>
  <si>
    <t>HMHMCHAHWGWO</t>
  </si>
  <si>
    <t>HMHMAIIMHIWO</t>
  </si>
  <si>
    <t>HMHMCHCDHSWO</t>
  </si>
  <si>
    <t>HMHMCHCWSNWO</t>
  </si>
  <si>
    <t>HMHMCHFOSTWO</t>
  </si>
  <si>
    <t>HMHMCHMTCHWO</t>
  </si>
  <si>
    <t>HMHMCHSPMPWO</t>
  </si>
  <si>
    <t>HMHMCHTBSSWO</t>
  </si>
  <si>
    <t>HMHMDEAP-WOF</t>
  </si>
  <si>
    <t>HMHMHAPPRCWO</t>
  </si>
  <si>
    <t>HMHMHOUSNGWO</t>
  </si>
  <si>
    <t>HMHMPAES</t>
  </si>
  <si>
    <t>HMHMROVINGWO</t>
  </si>
  <si>
    <t>HMHMCHMTEPWO</t>
  </si>
  <si>
    <t>HMHMREPPAYWO</t>
  </si>
  <si>
    <t>HMHMCHTHFCWO</t>
  </si>
  <si>
    <t>HMHMATAYSFWO</t>
  </si>
  <si>
    <t>HMHMCHSFUSDW</t>
  </si>
  <si>
    <t>15/10-57, 59</t>
  </si>
  <si>
    <t>15/58</t>
  </si>
  <si>
    <t xml:space="preserve"> Position Title</t>
  </si>
  <si>
    <t>24-Hr Hospital IP</t>
  </si>
  <si>
    <t>24-Hr Hospital IP Admin Day</t>
  </si>
  <si>
    <t>24-Hr PHF</t>
  </si>
  <si>
    <t>24-Hr SNF Intensive</t>
  </si>
  <si>
    <t>24-Hr IMD Basic No Patch</t>
  </si>
  <si>
    <t>24-Hr IMD with Patch</t>
  </si>
  <si>
    <t>24-Hr Adult Crisis Residential</t>
  </si>
  <si>
    <t>24-Hr Jail IP</t>
  </si>
  <si>
    <t>24-Hr Residential Other</t>
  </si>
  <si>
    <t>24-Hr Adult Residential</t>
  </si>
  <si>
    <t>24-Hr Semi-Sup Living</t>
  </si>
  <si>
    <t>24-Hr Independent Living</t>
  </si>
  <si>
    <t>24-Hr MH Rehab Center</t>
  </si>
  <si>
    <t>DS-Crisis Stab ER</t>
  </si>
  <si>
    <t>DS-Crisis Stab Urgent Care</t>
  </si>
  <si>
    <t>DS-Vocational</t>
  </si>
  <si>
    <t>DS_Socialization</t>
  </si>
  <si>
    <t>DS-SNF Augmentation</t>
  </si>
  <si>
    <t>DS-Day Tx Intensive Half day</t>
  </si>
  <si>
    <t>DS-Day Tx Intensive Full day</t>
  </si>
  <si>
    <t>DS-Day Rehab Half day</t>
  </si>
  <si>
    <t>DS_Day Rehab Full day</t>
  </si>
  <si>
    <t>OP-Case Mgt Brokerage</t>
  </si>
  <si>
    <t>OP-MH Svcs</t>
  </si>
  <si>
    <t>OP-TBS</t>
  </si>
  <si>
    <t>OP-Medication Support</t>
  </si>
  <si>
    <t>OP-Crisis Intervention</t>
  </si>
  <si>
    <t>OS-MH Promotion</t>
  </si>
  <si>
    <t>OS-Cmmty Client Svcs</t>
  </si>
  <si>
    <t>SS-Conserv-Investigation</t>
  </si>
  <si>
    <t>SS-Conserv-Adm</t>
  </si>
  <si>
    <t>SS-Life Support-Bd&amp;Care</t>
  </si>
  <si>
    <t>SS-Case Mgt Support</t>
  </si>
  <si>
    <t>SS-Client Hsng Support Exp</t>
  </si>
  <si>
    <t>SS-Client Hsng Operating Exp</t>
  </si>
  <si>
    <t>SS-Client Flexible Support Exp</t>
  </si>
  <si>
    <t>SS-Non-MediCal Capital Assets</t>
  </si>
  <si>
    <t>SS-Other Non-MediCal Client Support Exp</t>
  </si>
  <si>
    <t>BHS MENTAL HEALTH FUNDING SOURCES</t>
  </si>
  <si>
    <t>TOTAL BHS MENTAL HEALTH FUNDING SOURCES</t>
  </si>
  <si>
    <t>TOTAL OTHER DPH FUNDING SOURCES</t>
  </si>
  <si>
    <t>OTHER DPH FUNDING SOURCES</t>
  </si>
  <si>
    <t>BHS UNITS OF SERVICE AND UNIT COST</t>
  </si>
  <si>
    <t>the Appendix Page # (Pg 1, Pg 2, etc..)</t>
  </si>
  <si>
    <t>the Appendix Term</t>
  </si>
  <si>
    <t>Right Hand - Footer should be dedicated to the Agreement date.</t>
  </si>
  <si>
    <t>Add Funding Notification date and version?</t>
  </si>
  <si>
    <t>Appendix B - DPH 2: Department of Public Heath Cost Reporting/Data Collection (CRDC)</t>
  </si>
  <si>
    <t>Appendix B - DPH 4: Operating Expenses Detail</t>
  </si>
  <si>
    <t>Appendix B - DPH 5: Capital Expenses Detail</t>
  </si>
  <si>
    <t>Funding Notification Date:</t>
  </si>
  <si>
    <t>Appendix B - DPH 1: Department of Public Health Contract Budget Summary</t>
  </si>
  <si>
    <t>Retirement</t>
  </si>
  <si>
    <t>Social Security</t>
  </si>
  <si>
    <t>HMHMSFSTARTW</t>
  </si>
  <si>
    <t>HMHM941476</t>
  </si>
  <si>
    <t>HMHMCHDDCAWO</t>
  </si>
  <si>
    <t>HMHMCHPTCLWO</t>
  </si>
  <si>
    <t>HMHMCHPTISWO</t>
  </si>
  <si>
    <t>HMHMCHINFTWO</t>
  </si>
  <si>
    <t>HMHMCHPTRIWO</t>
  </si>
  <si>
    <t>HMHMCHDMCLWO</t>
  </si>
  <si>
    <t>HMHMLOGCABWO</t>
  </si>
  <si>
    <t>HMHMLINKSVWO</t>
  </si>
  <si>
    <t>HMHMNOVAPRWO</t>
  </si>
  <si>
    <t>HCHIVHSVCSWO</t>
  </si>
  <si>
    <t>HCHSHAB109PJ</t>
  </si>
  <si>
    <t>HCHSHSB678PJ</t>
  </si>
  <si>
    <t>HCHCCHCCRNWO</t>
  </si>
  <si>
    <t>HCHPHHLTEDPJ</t>
  </si>
  <si>
    <t>HCHCHKIDCYWO</t>
  </si>
  <si>
    <t>HCHCHKIDCIWO</t>
  </si>
  <si>
    <t>Employee Benefits</t>
  </si>
  <si>
    <t>Total Indirect from DPH 1:</t>
  </si>
  <si>
    <t>HMHMCC730515</t>
  </si>
  <si>
    <t>HMHMCP751594</t>
  </si>
  <si>
    <t>HMHMCP8828CH</t>
  </si>
  <si>
    <t>Unemployment Insurance</t>
  </si>
  <si>
    <t>Indirect Rate:</t>
  </si>
  <si>
    <t>1a) SALARIES</t>
  </si>
  <si>
    <t>Purpose of Travel</t>
  </si>
  <si>
    <t>Location</t>
  </si>
  <si>
    <t>Rate</t>
  </si>
  <si>
    <t>Cost</t>
  </si>
  <si>
    <t>Washington, D.C.</t>
  </si>
  <si>
    <t>MH MHSA (INN)</t>
  </si>
  <si>
    <t>MH MHSA (PEI)</t>
  </si>
  <si>
    <t>MH MHSA (WET)</t>
  </si>
  <si>
    <t>MH WO CFC Prop 10</t>
  </si>
  <si>
    <t>MH WO CFC School Readiness</t>
  </si>
  <si>
    <t>MH WO DCYF Child Care</t>
  </si>
  <si>
    <t>MH WO DCYF Prop J Collaborative</t>
  </si>
  <si>
    <t>MH WO DCYF Adol Hlth Wrkng Grp</t>
  </si>
  <si>
    <t>Salaries &amp; Employee Benefits</t>
  </si>
  <si>
    <t>MH WO HSA Foster Care Migration</t>
  </si>
  <si>
    <t xml:space="preserve">MH WO HSA HAP PRC </t>
  </si>
  <si>
    <t>MH WO HSA PAES</t>
  </si>
  <si>
    <t>MH WO HSA TAY SF Support</t>
  </si>
  <si>
    <t>MH WO HSA Parent Training Initiative</t>
  </si>
  <si>
    <t>MH WO HSA PTI WO</t>
  </si>
  <si>
    <t>MH WO DCYF Parent Training Initiative</t>
  </si>
  <si>
    <t>MH WO DCYF Dimensions Clinic</t>
  </si>
  <si>
    <t>HUH General Fund</t>
  </si>
  <si>
    <t>HUH General Fund - Mental Health</t>
  </si>
  <si>
    <t xml:space="preserve">HUH WO Adult Probation AB109 Stabilization Bed </t>
  </si>
  <si>
    <t xml:space="preserve">HUH WO Adult Probation Stabilization Bed </t>
  </si>
  <si>
    <t>PH WO DCYF Children Community Response Network</t>
  </si>
  <si>
    <t>PH WO DCYF Street Violence Prevention</t>
  </si>
  <si>
    <t>PH WO DCYF Healthy Kids</t>
  </si>
  <si>
    <t>PH WO CFC Healthy Kids</t>
  </si>
  <si>
    <t>Expense Item</t>
  </si>
  <si>
    <t>Brief Description</t>
  </si>
  <si>
    <t>Airfare</t>
  </si>
  <si>
    <t>Total Fringe Benefit:</t>
  </si>
  <si>
    <t>TOTAL SALARIES &amp; EMPLOYEE FRINGE BENEFITS:</t>
  </si>
  <si>
    <t>Example: Grantee Conference</t>
  </si>
  <si>
    <t>Example: Rent</t>
  </si>
  <si>
    <t>Example: Office Supplies</t>
  </si>
  <si>
    <t>$200/month</t>
  </si>
  <si>
    <t>$100/person</t>
  </si>
  <si>
    <t>Consultant/Subcontractor Name</t>
  </si>
  <si>
    <t>Service Description</t>
  </si>
  <si>
    <t>$500/training</t>
  </si>
  <si>
    <t>Example: Trainers Inc.</t>
  </si>
  <si>
    <t>Staff Position 1:</t>
  </si>
  <si>
    <t>Annual Salary:</t>
  </si>
  <si>
    <t>Annualized (if less than 12 months):</t>
  </si>
  <si>
    <t>Staff Position 2:</t>
  </si>
  <si>
    <t>Staff Position 3:</t>
  </si>
  <si>
    <t>Staff Position 4:</t>
  </si>
  <si>
    <t>Example: Client Stipends</t>
  </si>
  <si>
    <t>Gift cards to encourage client participation</t>
  </si>
  <si>
    <t>Note: If applicable (Avatar use), if no Program Name use Appendix name</t>
  </si>
  <si>
    <t>Note: If you get a 'DIV/0' error here, check Employee Fringe Benefits on DPH 6 - Indirect page</t>
  </si>
  <si>
    <t>Note: List funding sources in the same order on Budget Summary and CRDC(s)</t>
  </si>
  <si>
    <t>Note: CRDC total should tie to its column in the Budget Summary</t>
  </si>
  <si>
    <r>
      <rPr>
        <b/>
        <sz val="11"/>
        <rFont val="Arial"/>
        <family val="2"/>
      </rPr>
      <t>CHECK</t>
    </r>
    <r>
      <rPr>
        <sz val="11"/>
        <rFont val="Arial"/>
        <family val="2"/>
      </rPr>
      <t>: FUNDING USES = FUNDING SOURCES (Should always be ZERO)</t>
    </r>
  </si>
  <si>
    <t xml:space="preserve">Occupancy Total: </t>
  </si>
  <si>
    <t>Materials &amp; Supplies Total:</t>
  </si>
  <si>
    <t>General Operating Total:</t>
  </si>
  <si>
    <t>Staff Travel Total:</t>
  </si>
  <si>
    <t>Consultant/Subcontractor Total:</t>
  </si>
  <si>
    <t>Consultant/Subcontractor (Provide Consultant/Subcontracting Agency Name, Service Detail w/Dates, Hourly Rate and Amounts)</t>
  </si>
  <si>
    <t xml:space="preserve"> Example Staff Position 1:</t>
  </si>
  <si>
    <t>Note:  Manually enter Grant or Project Detail listed on Funding Notification</t>
  </si>
  <si>
    <t>HCHIVHSVCSGR</t>
  </si>
  <si>
    <t>HMHMOPMGDCAR</t>
  </si>
  <si>
    <t>OTHER ADM-LENO WAIVER</t>
  </si>
  <si>
    <t>OTHER YOUTH GUIDANCE CENTER</t>
  </si>
  <si>
    <t xml:space="preserve">HCHLENOWVRGF </t>
  </si>
  <si>
    <t>HCHCHSPY--GF</t>
  </si>
  <si>
    <t>NA</t>
  </si>
  <si>
    <t>HMHSCCRES227</t>
  </si>
  <si>
    <t>Cost Reimbursement (CR)</t>
  </si>
  <si>
    <t>Fee-For-Service (FFS)</t>
  </si>
  <si>
    <t>Other Total:</t>
  </si>
  <si>
    <t>Total Operating Costs</t>
  </si>
  <si>
    <t>HMHMCC401RXX</t>
  </si>
  <si>
    <t>HMHMDEAP-SSI</t>
  </si>
  <si>
    <t>HMHMCC731109</t>
  </si>
  <si>
    <t>HMHMLT730416</t>
  </si>
  <si>
    <t>HMHSACJCTRGF</t>
  </si>
  <si>
    <t>Contractor Name</t>
  </si>
  <si>
    <t>Paid Time Off</t>
  </si>
  <si>
    <t>enter Grant Code</t>
  </si>
  <si>
    <t>enter Project Code</t>
  </si>
  <si>
    <t>Note: If applicable (Avatar use), if no Program Code, enter "NA"</t>
  </si>
  <si>
    <t>Note:  Please enter Funding Sources in the same order as on DPH 1: Budget Summary</t>
  </si>
  <si>
    <t>Note: This is for Residential programs only</t>
  </si>
  <si>
    <t>Note: See Instructions p.11 for more detail on Published Rate</t>
  </si>
  <si>
    <t>Note: Enter whole number only</t>
  </si>
  <si>
    <t>Rent</t>
  </si>
  <si>
    <t>Building Repair/Maintenance</t>
  </si>
  <si>
    <t>Office Supplies</t>
  </si>
  <si>
    <t>Photocopying</t>
  </si>
  <si>
    <t>Program Supplies</t>
  </si>
  <si>
    <t>Computer Hardware/Software</t>
  </si>
  <si>
    <t>Training/Staff Development</t>
  </si>
  <si>
    <t>Insurance</t>
  </si>
  <si>
    <t>Professional License</t>
  </si>
  <si>
    <t>Permits</t>
  </si>
  <si>
    <t>Equipment Lease &amp; Maintenance</t>
  </si>
  <si>
    <t>Local Travel</t>
  </si>
  <si>
    <t>Out-of-Town Travel</t>
  </si>
  <si>
    <t>Field Expenses</t>
  </si>
  <si>
    <t>Other (provide detail):</t>
  </si>
  <si>
    <t>HCHSHHOUSGGF</t>
  </si>
  <si>
    <t>HMHMHOUSINGF</t>
  </si>
  <si>
    <t>HMHSOTHERSGF</t>
  </si>
  <si>
    <t>HUH EDCM Adrian Hotel Stabilization Rooms</t>
  </si>
  <si>
    <t>HGH1HAD40001</t>
  </si>
  <si>
    <t xml:space="preserve">HUH Stabilization/Medical Respite </t>
  </si>
  <si>
    <t>HCHAPMEDRESP</t>
  </si>
  <si>
    <t>Expense Categories &amp; Line Items</t>
  </si>
  <si>
    <t xml:space="preserve"> </t>
  </si>
  <si>
    <t>Payment Method</t>
  </si>
  <si>
    <t xml:space="preserve">TOTAL SALARIES &amp; BENEFITS </t>
  </si>
  <si>
    <t>This row left blank for funding sources not in drop-down list</t>
  </si>
  <si>
    <r>
      <t xml:space="preserve">FORMULA: </t>
    </r>
    <r>
      <rPr>
        <sz val="11"/>
        <rFont val="Arial"/>
        <family val="2"/>
      </rPr>
      <t>DPH UNITS</t>
    </r>
  </si>
  <si>
    <t>Note: Blank row provided for use when funding source not in drop-down list</t>
  </si>
  <si>
    <t>Subtotal:</t>
  </si>
  <si>
    <t>Note: Delete unused rows and update formulas as necessary</t>
  </si>
  <si>
    <t>Program Director</t>
  </si>
  <si>
    <t xml:space="preserve">Provides primary medical care to program clients including an initial risk assessment, history and physical, ordering pertinent labs. Requires working with a multidisciplinary team to assess patients on an ongoing </t>
  </si>
  <si>
    <t>MD license, 15 hours of HIV-related CME annually, and the direct care of at least 20 HIV positive patients annually, 5 years experience.</t>
  </si>
  <si>
    <t>Note: Expense Categories (i.e., Occupancy, Materials &amp; Supplies, etc.) may NOT be changed.  However, default Expense Line Items may be edited or deleted as necessary to reflect the contractor's ledger accounts.</t>
  </si>
  <si>
    <t>Note: Expense line items should reflect contractor's ledger accounts</t>
  </si>
  <si>
    <t>Fiscal Year</t>
  </si>
  <si>
    <t>Funding Notification Date</t>
  </si>
  <si>
    <t>Subtotal Salaries &amp; Employee Benefits</t>
  </si>
  <si>
    <t>Operating Expenses</t>
  </si>
  <si>
    <t>Capital Expenses</t>
  </si>
  <si>
    <t>Subtotal Direct Expenses</t>
  </si>
  <si>
    <t>Indirect Expenses</t>
  </si>
  <si>
    <t>Indirect %</t>
  </si>
  <si>
    <t>Prepared By</t>
  </si>
  <si>
    <t>Phone Number</t>
  </si>
  <si>
    <t>Provider Name</t>
  </si>
  <si>
    <t>Program Name</t>
  </si>
  <si>
    <t>Program Code</t>
  </si>
  <si>
    <t>DPH Units of Service</t>
  </si>
  <si>
    <t>Unit Type</t>
  </si>
  <si>
    <t>Cost Per Unit - Contract Rate (DPH &amp; Non-DPH FUNDING SOURCES)</t>
  </si>
  <si>
    <t>Published Rate (Medi-Cal Providers Only)</t>
  </si>
  <si>
    <t>Total UDC</t>
  </si>
  <si>
    <t>Unduplicated Clients (UDC)</t>
  </si>
  <si>
    <t>the Appendix B and table (Appendix B, B-1, B-2, ect..)</t>
  </si>
  <si>
    <t>Appendix B, Page 1</t>
  </si>
  <si>
    <t>05/95-98</t>
  </si>
  <si>
    <t>15/57</t>
  </si>
  <si>
    <t>15/40</t>
  </si>
  <si>
    <t>Supt-00</t>
  </si>
  <si>
    <t>County Admin, Mgmt, Support Services</t>
  </si>
  <si>
    <t>Hours</t>
  </si>
  <si>
    <t>SA-Support Research/Evaluation</t>
  </si>
  <si>
    <t>PriPrev-11</t>
  </si>
  <si>
    <t>SA Primary Prevention - Other activities not in 12 to 17</t>
  </si>
  <si>
    <t>SA-Nonresidntl Intensive Outpatient Treatment (IOT)</t>
  </si>
  <si>
    <t>Visits</t>
  </si>
  <si>
    <t>Non-DMC:  Hours;  DMC: Per Person</t>
  </si>
  <si>
    <t>Slot days</t>
  </si>
  <si>
    <t>Non-DMC:  Visits;  DMC: Per Person</t>
  </si>
  <si>
    <t>Non-DMC - Bed Days; DMC - Per Day</t>
  </si>
  <si>
    <t>SA-Ancillary Svcs Case Mgmt</t>
  </si>
  <si>
    <t>SA-Ancillary Svcs Transportaion (Perinatal Only)</t>
  </si>
  <si>
    <t>SA-Ancillary Svcs HIV Counseling Services</t>
  </si>
  <si>
    <t>Anc-88</t>
  </si>
  <si>
    <t xml:space="preserve">AB 109 Services - non-violent, non-serious, and non-sex offenders to serve their sentence in county jails </t>
  </si>
  <si>
    <t>ODS-91</t>
  </si>
  <si>
    <t>ODS Group Counseling</t>
  </si>
  <si>
    <t>15 minutes</t>
  </si>
  <si>
    <t>ODS-92</t>
  </si>
  <si>
    <t>ODS Individual Counseling</t>
  </si>
  <si>
    <t>ODS-93</t>
  </si>
  <si>
    <t xml:space="preserve">ODS Case Management </t>
  </si>
  <si>
    <t>ODS-94</t>
  </si>
  <si>
    <t>ODS Physician Consultation</t>
  </si>
  <si>
    <t>ODS-95</t>
  </si>
  <si>
    <t>ODS Recovery Services Individual</t>
  </si>
  <si>
    <t>ODS-96</t>
  </si>
  <si>
    <t>ODS Recovery Services Group</t>
  </si>
  <si>
    <t>ODS-97</t>
  </si>
  <si>
    <t>ODS Recovery Services Case Management</t>
  </si>
  <si>
    <t>ODS-98</t>
  </si>
  <si>
    <t>ODS Recovery Services Monitoring</t>
  </si>
  <si>
    <t>ODS-99</t>
  </si>
  <si>
    <t>ODS Non-NTP Medically Assisted Treatment (MAT)</t>
  </si>
  <si>
    <t>ODS-100</t>
  </si>
  <si>
    <t>ODS Non-NTP MAT - Buprenorphine</t>
  </si>
  <si>
    <t>Dose</t>
  </si>
  <si>
    <t>ODS-101</t>
  </si>
  <si>
    <t>ODS Non-NTP MAT - Disulfiram</t>
  </si>
  <si>
    <t>ODS-102</t>
  </si>
  <si>
    <t>ODS Non-NTP MAT - Naloxone</t>
  </si>
  <si>
    <t>ODS-103</t>
  </si>
  <si>
    <t>ODS Non-NTP MAT - Vivitrol</t>
  </si>
  <si>
    <t>ODS-104</t>
  </si>
  <si>
    <t>ODS Non-NTP MAT - Acamprosate</t>
  </si>
  <si>
    <t>ODS-105</t>
  </si>
  <si>
    <t>ODS Intensive Outpatient Treatment (IOT)</t>
  </si>
  <si>
    <t>ODS-106</t>
  </si>
  <si>
    <t>ODS Partial Hospitalization</t>
  </si>
  <si>
    <t>Day</t>
  </si>
  <si>
    <t>ODS-107</t>
  </si>
  <si>
    <t>ODS Withdrawal Management 1</t>
  </si>
  <si>
    <t>ODS-108</t>
  </si>
  <si>
    <t>ODS Withdrawal Management 2</t>
  </si>
  <si>
    <t>ODS-109</t>
  </si>
  <si>
    <t>ODS Withdrawal Management 3.2</t>
  </si>
  <si>
    <t>ODS-110</t>
  </si>
  <si>
    <t>ODS Withdrawal Management 3.7</t>
  </si>
  <si>
    <t>ODS-111</t>
  </si>
  <si>
    <t>ODS Withdrawal Management 4.0</t>
  </si>
  <si>
    <t>ODS-112</t>
  </si>
  <si>
    <t>ODS Residential 3.1</t>
  </si>
  <si>
    <t>ODS-113</t>
  </si>
  <si>
    <t>ODS Residential 3.3</t>
  </si>
  <si>
    <t>ODS-114</t>
  </si>
  <si>
    <t>ODS Residential 3.5</t>
  </si>
  <si>
    <t>ODS-115</t>
  </si>
  <si>
    <t>ODS Residential 3.7</t>
  </si>
  <si>
    <t>ODS-116</t>
  </si>
  <si>
    <t>ODS Residential 4.0</t>
  </si>
  <si>
    <t>ODS-117</t>
  </si>
  <si>
    <t>ODS NTP MAT Buprenorphine</t>
  </si>
  <si>
    <t>ODS-118</t>
  </si>
  <si>
    <t>ODS NTP MAT Disulfiram</t>
  </si>
  <si>
    <t>ODS-119</t>
  </si>
  <si>
    <t>ODS NTP MAT Naloxone</t>
  </si>
  <si>
    <t>BUDGET JUSTIFICATION</t>
  </si>
  <si>
    <t>Staff Position 5:</t>
  </si>
  <si>
    <t>Staff Position 6:</t>
  </si>
  <si>
    <t>Funding Term mm/dd/yy-mm/dd/yy</t>
  </si>
  <si>
    <t>Funding Term</t>
  </si>
  <si>
    <t>15/07</t>
  </si>
  <si>
    <t>BHS Fiscal Mode &amp; SFC</t>
  </si>
  <si>
    <t>Service Code Description</t>
  </si>
  <si>
    <t>BHS Unit</t>
  </si>
  <si>
    <t>DHCS - MediCal Claims Unit of Service</t>
  </si>
  <si>
    <t>DHCS - Cost Report UOS reported</t>
  </si>
  <si>
    <t>MHS</t>
  </si>
  <si>
    <t>N/A</t>
  </si>
  <si>
    <t>Hours; Max 20 hours/day</t>
  </si>
  <si>
    <t>None</t>
  </si>
  <si>
    <t>Hour: Half day rate used when Units ≥ 3 and Units &lt; 4</t>
  </si>
  <si>
    <t>Half Day</t>
  </si>
  <si>
    <t>Hour: Full day rate used when Units ≥ 4</t>
  </si>
  <si>
    <t>Full Day</t>
  </si>
  <si>
    <t>Staff Minutes - Max 1440 minutes/day/Client</t>
  </si>
  <si>
    <t>Staff Minutes</t>
  </si>
  <si>
    <t>Staff Minutes - Max 2,878 minutes/day/Client</t>
  </si>
  <si>
    <t>Staff Minutes - Max 240 minutes/day/Client</t>
  </si>
  <si>
    <t>Units or Hours or Cost Amount</t>
  </si>
  <si>
    <t>SUD</t>
  </si>
  <si>
    <t>90 Minutes</t>
  </si>
  <si>
    <t>50 Minutes</t>
  </si>
  <si>
    <t>15 minutes; Max 19 Hours/Week</t>
  </si>
  <si>
    <r>
      <rPr>
        <b/>
        <sz val="11"/>
        <rFont val="Arial"/>
        <family val="2"/>
      </rPr>
      <t>N/A</t>
    </r>
    <r>
      <rPr>
        <sz val="11"/>
        <rFont val="Arial"/>
        <family val="2"/>
      </rPr>
      <t xml:space="preserve"> = Not reported on Medi-Cal Claims</t>
    </r>
  </si>
  <si>
    <t>1 define by contract</t>
  </si>
  <si>
    <t>Note:  Fiscal Year format should be "2017-2018"</t>
  </si>
  <si>
    <t>24-Hr Therapeutic Foster Care (TFC)</t>
  </si>
  <si>
    <t>OP-Intensive Care Coordination (ICC)</t>
  </si>
  <si>
    <t>OP-INDIVIDUAL MH REHAB Service</t>
  </si>
  <si>
    <t>OP-Intensive Home-based Services (IHBS)</t>
  </si>
  <si>
    <t>Brief description of job duties:</t>
  </si>
  <si>
    <t>Minimum qualifications:</t>
  </si>
  <si>
    <t>Example Minimum qualifications:</t>
  </si>
  <si>
    <t>Total FTE:</t>
  </si>
  <si>
    <t>Example: Kitchen Remodel</t>
  </si>
  <si>
    <t>Upgrade of kitchen area to expand vocational training program</t>
  </si>
  <si>
    <t>Describe method and basis for Indirect Cost Allocation (i.e., FTE, square footage, or other)</t>
  </si>
  <si>
    <t>Dept-Auth-Proj-Activity</t>
  </si>
  <si>
    <t>251984-10000-10001792-0001</t>
  </si>
  <si>
    <t>240645-10000-10001790-0001</t>
  </si>
  <si>
    <t>240645-10000-10001669-0003</t>
  </si>
  <si>
    <t>240645-10000-10001668-0002</t>
  </si>
  <si>
    <t>240645-10000-10026703-0001</t>
  </si>
  <si>
    <t>HMHMPRIMCARE</t>
  </si>
  <si>
    <t>240645-10000-10001669-0008</t>
  </si>
  <si>
    <t>251984-17128-10031195-0001</t>
  </si>
  <si>
    <t>MH MHSA (TAY)</t>
  </si>
  <si>
    <t xml:space="preserve">MH MHSA (CYF) </t>
  </si>
  <si>
    <t xml:space="preserve">MH MHSA (OA) </t>
  </si>
  <si>
    <t xml:space="preserve">MH MHSA (Admin) </t>
  </si>
  <si>
    <t>MH MHSA (PEI CALMHSA)</t>
  </si>
  <si>
    <t>MH Primary Care</t>
  </si>
  <si>
    <t>MH Long Term Care</t>
  </si>
  <si>
    <t>MH MHSA (IT)</t>
  </si>
  <si>
    <t>Utilities (telephone, electricity, water, gas)</t>
  </si>
  <si>
    <t>Res-52a</t>
  </si>
  <si>
    <t>ODS Res Recov Short Term (up to 30 days)</t>
  </si>
  <si>
    <t>Res-56a</t>
  </si>
  <si>
    <t>ODS Transitional Living Center</t>
  </si>
  <si>
    <t>Res-57a</t>
  </si>
  <si>
    <t>ODS Alcohol/Drug Free Housing (Perinatal Only)</t>
  </si>
  <si>
    <t>ODS NTP Methadone - Dosing</t>
  </si>
  <si>
    <t>ODS NTP Methadone - Individual Counseling</t>
  </si>
  <si>
    <t>ODS NTP Methadone - Group Counseling</t>
  </si>
  <si>
    <t>ODS-120d</t>
  </si>
  <si>
    <t>ODS-120i</t>
  </si>
  <si>
    <t>ODS-120g</t>
  </si>
  <si>
    <t>10 Minutes</t>
  </si>
  <si>
    <t>NTP-48d</t>
  </si>
  <si>
    <t>NTP-48i</t>
  </si>
  <si>
    <t>NTP-48g</t>
  </si>
  <si>
    <t>SA-Narcotic Tx Narc Replacement Therapy - Dosing</t>
  </si>
  <si>
    <t>SA-Narcotic Tx Narc Replacement Therapy - Individual Counseling</t>
  </si>
  <si>
    <t>SA-Narcotic Tx Narc Replacement Therapy - Group Counseling</t>
  </si>
  <si>
    <t>MH 3rd Party Insurance Fees</t>
  </si>
  <si>
    <t>MH 3rd Party Patient/Client Fees</t>
  </si>
  <si>
    <t>240646-10000-10001681-0003</t>
  </si>
  <si>
    <t>Funding</t>
  </si>
  <si>
    <t>240646-10000-10001681-0002</t>
  </si>
  <si>
    <t>HMHSRCGRANTS HCSA16-1900</t>
  </si>
  <si>
    <t>HMHSRCGRANTS HCSA16-2000</t>
  </si>
  <si>
    <t>HMHSRCGRANTS HCSA16-1800</t>
  </si>
  <si>
    <t>TBD</t>
  </si>
  <si>
    <t>240646-10001-10032656-0002</t>
  </si>
  <si>
    <t>251962-10002-10001803-0014</t>
  </si>
  <si>
    <t>251962-10002-10001799-0001</t>
  </si>
  <si>
    <t>251962-10002-10001803-0001</t>
  </si>
  <si>
    <t>251962-10002-10001800-0001</t>
  </si>
  <si>
    <t>251962-10002-10001803-0002</t>
  </si>
  <si>
    <t>251962-10002-10001799-0007</t>
  </si>
  <si>
    <t>251962-10002-10001799-0002</t>
  </si>
  <si>
    <t>251962-10002-10001803-0004</t>
  </si>
  <si>
    <t>251962-10002-10001803-0006</t>
  </si>
  <si>
    <t>251962-10002-10001803-0007</t>
  </si>
  <si>
    <t>251962-10002-10001803-0008</t>
  </si>
  <si>
    <t>251962-10002-10001799-0003</t>
  </si>
  <si>
    <t>251962-10002-10001799-0004</t>
  </si>
  <si>
    <t>251962-10002-10001803-0009</t>
  </si>
  <si>
    <t>251962-10002-10001800-0002</t>
  </si>
  <si>
    <t>251962-10002-10001803-0010</t>
  </si>
  <si>
    <t>251962-10002-10001799-0005</t>
  </si>
  <si>
    <t>251962-10002-10001803-0011</t>
  </si>
  <si>
    <t>251962-10002-10001800-0003</t>
  </si>
  <si>
    <t>251962-10002-10001803-0012</t>
  </si>
  <si>
    <t>251962-10002-10001803-0013</t>
  </si>
  <si>
    <t>251962-10002-10001801-0001</t>
  </si>
  <si>
    <t>251962-10002-10001800-0004</t>
  </si>
  <si>
    <t>251962-10002-10001799-0006</t>
  </si>
  <si>
    <t>251984-10002-10001988-0001</t>
  </si>
  <si>
    <t>251984-10002-10001990-0001</t>
  </si>
  <si>
    <t>251984-10002-10001988-0002</t>
  </si>
  <si>
    <t>251984-10002-10001988-0003</t>
  </si>
  <si>
    <t>251984-10002-10001988-0004</t>
  </si>
  <si>
    <t>251984-10002-10001989-0001</t>
  </si>
  <si>
    <t>251984-10002-10001991-0002</t>
  </si>
  <si>
    <t>251984-10002-10001991-0003</t>
  </si>
  <si>
    <t>251984-10002-10001988-0005</t>
  </si>
  <si>
    <t>251984-10002-10001989-0002</t>
  </si>
  <si>
    <t>251984-10002-10001989-0003</t>
  </si>
  <si>
    <t>251984-10002-10001989-0004</t>
  </si>
  <si>
    <t>240646-10002-10001973-0001</t>
  </si>
  <si>
    <t>HMHSPAES</t>
  </si>
  <si>
    <t>HMHSHOMELSWO</t>
  </si>
  <si>
    <t>240646-10002-10001974-0001</t>
  </si>
  <si>
    <t>MH Adult State 1991 MH Realignment</t>
  </si>
  <si>
    <t>MH Adult Medicare</t>
  </si>
  <si>
    <t>MH Adult County General Fund</t>
  </si>
  <si>
    <t>MH Adult County Local Match</t>
  </si>
  <si>
    <t>MH Pharmacy</t>
  </si>
  <si>
    <t>MH DEAP SSI</t>
  </si>
  <si>
    <t xml:space="preserve">MH TS Acute Care </t>
  </si>
  <si>
    <t>MH Adult Fed SDMC FFP (50%)</t>
  </si>
  <si>
    <t>251962-10001-10032564-0002</t>
  </si>
  <si>
    <t>Non DPH 3rd Party Insurance Fees</t>
  </si>
  <si>
    <t>Non DPH 3rd Party Patient/Client Fees</t>
  </si>
  <si>
    <t>Non DPH Fund Raising</t>
  </si>
  <si>
    <t>Non DPH In-Kind</t>
  </si>
  <si>
    <t>Non DPH Provider's Fund</t>
  </si>
  <si>
    <t>Non DPH Provider's Grants</t>
  </si>
  <si>
    <t>251962-10002-10001803-0005</t>
  </si>
  <si>
    <t>TOTAL BHS SUD FUNDING SOURCES</t>
  </si>
  <si>
    <t>BHS SUD FUNDING SOURCES</t>
  </si>
  <si>
    <t>SUD 3rd Party - Patient/Client Fees</t>
  </si>
  <si>
    <t>SUD 3rd Party - Insurance Fees</t>
  </si>
  <si>
    <t>SUD 3rd Party - Medicare</t>
  </si>
  <si>
    <t>SUD Fed - DMC FFP, CFDA 93.778</t>
  </si>
  <si>
    <t>SUD Fed - SAPT Adolescent Tx Svcs, CFDA 93.959</t>
  </si>
  <si>
    <t>SUD Fed - SAPT Discretionary, CFDA 93.959</t>
  </si>
  <si>
    <t>SUD Fed - SAPT Friday Night Live/Club Live, CFDA 93.959</t>
  </si>
  <si>
    <t>SUD Fed - SAPT Perinatal Set-Aside, CFDA 93.959</t>
  </si>
  <si>
    <t>SUD Fed - SAPT Primary Prevention Set-Aside, CFDA 93.959</t>
  </si>
  <si>
    <t>SUD State - DMC</t>
  </si>
  <si>
    <t>SUD State - Non-DMC</t>
  </si>
  <si>
    <t>SUD State - Comprehensive Drug Court</t>
  </si>
  <si>
    <t>SUD State - Dependency Drug Court</t>
  </si>
  <si>
    <t>SUD State - Drug Court Partnership</t>
  </si>
  <si>
    <t>SUD State - Women/Children's Residential</t>
  </si>
  <si>
    <t>SUD State - DMC Expanded</t>
  </si>
  <si>
    <t xml:space="preserve">SUD State - DMC IOT Expanded </t>
  </si>
  <si>
    <t>SUD County - General Fund</t>
  </si>
  <si>
    <t>SUD County - General Fund (WO CODB)</t>
  </si>
  <si>
    <t>SUD County - General Fund (CJC)</t>
  </si>
  <si>
    <t>SUD County - General Fund (Other Services)</t>
  </si>
  <si>
    <t>SUD WO - APD Case Mgmt</t>
  </si>
  <si>
    <t>SUD WO - APD Residential</t>
  </si>
  <si>
    <t>SUD WO - DCYF Wellness Centers</t>
  </si>
  <si>
    <t>SUD WO - HSA PAES</t>
  </si>
  <si>
    <t>DHCS Legal Entity Number</t>
  </si>
  <si>
    <r>
      <rPr>
        <b/>
        <sz val="11"/>
        <rFont val="Arial"/>
        <family val="2"/>
      </rPr>
      <t>CHECK</t>
    </r>
    <r>
      <rPr>
        <sz val="11"/>
        <rFont val="Arial"/>
        <family val="2"/>
      </rPr>
      <t>: FUNDING USES = FUNDING SOURCES</t>
    </r>
  </si>
  <si>
    <t>(Should always be 0)</t>
  </si>
  <si>
    <t>Appendix B - DPH 6: Contract-Wide Indirect Detail</t>
  </si>
  <si>
    <t>SUD State - Drug Court</t>
  </si>
  <si>
    <t>240646-10002-10001972-0001</t>
  </si>
  <si>
    <t>240646-10002-10001972-0002</t>
  </si>
  <si>
    <t>240646-10002-10001972-0004</t>
  </si>
  <si>
    <t>240646-10002-10001972-0003</t>
  </si>
  <si>
    <t>SUD WO - APD Psych Social Worker</t>
  </si>
  <si>
    <t>SUD WO - APD Care Coordination</t>
  </si>
  <si>
    <t>240646-10002-10026713-0001</t>
  </si>
  <si>
    <t>240646-10001-10029494-0002</t>
  </si>
  <si>
    <t>SUD WO - HOM SFHOT</t>
  </si>
  <si>
    <t>SUD Grant - BSCC PRSPR (Prop 47) Grant (07/01/17-08/15/18)</t>
  </si>
  <si>
    <t>SUD Grant - BSCC PRSPR (Prop 47) Grant (08/16/18-08/15/19)</t>
  </si>
  <si>
    <t>SUD Grant - BSCC PRSPR (Prop 47) Grant (08/16/19-08/15/20)</t>
  </si>
  <si>
    <t>MH Grant SAMHSA SOC Family Mosaic, CFDA 93.958</t>
  </si>
  <si>
    <t>MH Grant SAMHSA Adult SOC, CFDA 93.958</t>
  </si>
  <si>
    <t>MH CYF State 1991 Realignment</t>
  </si>
  <si>
    <t>MH CYF State 2011 PSR-EPSDT</t>
  </si>
  <si>
    <t>MH Managed Care - General Fund</t>
  </si>
  <si>
    <t>MH Managed Care - Fed SDMC FFP (50%)</t>
  </si>
  <si>
    <t>MH CYF County General Fund</t>
  </si>
  <si>
    <t>MH CYF County Local Match</t>
  </si>
  <si>
    <t>MH CYF Fed SDMC FFP (50%)</t>
  </si>
  <si>
    <t>HMH-CALW-BH</t>
  </si>
  <si>
    <t>251984-10002-10033255-0001</t>
  </si>
  <si>
    <t>251984-10002-10033255-0002</t>
  </si>
  <si>
    <t>251984-10002-10033255-0003</t>
  </si>
  <si>
    <t>251984-10002-10033255-0004</t>
  </si>
  <si>
    <t>NEW</t>
  </si>
  <si>
    <t>MH WO-CH TAY Cert &amp; Emp Prog</t>
  </si>
  <si>
    <t>MH WO-CH TAY Homeless Lingkage</t>
  </si>
  <si>
    <t>MH WO-CH TAY SOC Network Dev</t>
  </si>
  <si>
    <t>MH WO-CH TAY SOC Engagement</t>
  </si>
  <si>
    <t>251962-10000-10001794-0001</t>
  </si>
  <si>
    <t>MH CYF Family Mosaic Capitated Medi-Cal</t>
  </si>
  <si>
    <t xml:space="preserve">MH WO HSA Others </t>
  </si>
  <si>
    <t>162644-10000-10026709-0001</t>
  </si>
  <si>
    <t>HCHIVHSVCSGF</t>
  </si>
  <si>
    <t>162644-10001-10029428-0011</t>
  </si>
  <si>
    <t>162644-10002-10026709-0001</t>
  </si>
  <si>
    <t>251929-10000-10001677-0002</t>
  </si>
  <si>
    <t>HCHIVPREVNGF</t>
  </si>
  <si>
    <t>HHS County - General Fund</t>
  </si>
  <si>
    <t>HPS County - General Fund</t>
  </si>
  <si>
    <t>HHS Fed - CARE Part A - PD13, CFDA 93.914</t>
  </si>
  <si>
    <t>HHS WO - HSA AIDS Health Services</t>
  </si>
  <si>
    <t>251962-10002-10001803-0003</t>
  </si>
  <si>
    <t>251962-10002-10001802-0001</t>
  </si>
  <si>
    <t>179668-10000-10001675-0001</t>
  </si>
  <si>
    <t>240645-10000-10001669-0001</t>
  </si>
  <si>
    <t>251642-10000-10001839-0002</t>
  </si>
  <si>
    <t>273641-10000-10001997-0002</t>
  </si>
  <si>
    <t>179668-10002-10026379-0001</t>
  </si>
  <si>
    <t>179668-10002-10026379-0002</t>
  </si>
  <si>
    <t>179668-10000-10026712-0001</t>
  </si>
  <si>
    <t>251893-10000-10001994-0009</t>
  </si>
  <si>
    <t>179661-10002-10001664-0001</t>
  </si>
  <si>
    <r>
      <t>251984-17156-10031199</t>
    </r>
    <r>
      <rPr>
        <sz val="11"/>
        <color rgb="FF0000FF"/>
        <rFont val="Arial"/>
        <family val="2"/>
      </rPr>
      <t>-0015</t>
    </r>
  </si>
  <si>
    <r>
      <t>251984-17156-10031199</t>
    </r>
    <r>
      <rPr>
        <sz val="11"/>
        <color rgb="FF0000FF"/>
        <rFont val="Arial"/>
        <family val="2"/>
      </rPr>
      <t>-0016</t>
    </r>
  </si>
  <si>
    <r>
      <t>251984-17156-10031199</t>
    </r>
    <r>
      <rPr>
        <sz val="11"/>
        <color rgb="FF0000FF"/>
        <rFont val="Arial"/>
        <family val="2"/>
      </rPr>
      <t>-0017</t>
    </r>
  </si>
  <si>
    <r>
      <t>251984-17156-10031199</t>
    </r>
    <r>
      <rPr>
        <sz val="11"/>
        <color rgb="FF0000FF"/>
        <rFont val="Arial"/>
        <family val="2"/>
      </rPr>
      <t>-0018</t>
    </r>
  </si>
  <si>
    <r>
      <t>251984-17156-10031199-</t>
    </r>
    <r>
      <rPr>
        <sz val="11"/>
        <color rgb="FF0000FF"/>
        <rFont val="Arial"/>
        <family val="2"/>
      </rPr>
      <t>0019</t>
    </r>
  </si>
  <si>
    <r>
      <t>251984-17156-10031199-</t>
    </r>
    <r>
      <rPr>
        <sz val="11"/>
        <color rgb="FF0000FF"/>
        <rFont val="Arial"/>
        <family val="2"/>
      </rPr>
      <t>0020</t>
    </r>
  </si>
  <si>
    <r>
      <t>251984-17156-10031199-</t>
    </r>
    <r>
      <rPr>
        <sz val="11"/>
        <color rgb="FF0000FF"/>
        <rFont val="Arial"/>
        <family val="2"/>
      </rPr>
      <t>0021</t>
    </r>
  </si>
  <si>
    <r>
      <t>251984-17156-10031199-</t>
    </r>
    <r>
      <rPr>
        <sz val="11"/>
        <color rgb="FF0000FF"/>
        <rFont val="Arial"/>
        <family val="2"/>
      </rPr>
      <t>0022</t>
    </r>
  </si>
  <si>
    <r>
      <t>251984-17156-10031199-</t>
    </r>
    <r>
      <rPr>
        <sz val="11"/>
        <color rgb="FF0000FF"/>
        <rFont val="Arial"/>
        <family val="2"/>
      </rPr>
      <t>0023</t>
    </r>
  </si>
  <si>
    <r>
      <t>251984-17156-10031199-</t>
    </r>
    <r>
      <rPr>
        <sz val="11"/>
        <color rgb="FF0000FF"/>
        <rFont val="Arial"/>
        <family val="2"/>
      </rPr>
      <t>0024</t>
    </r>
  </si>
  <si>
    <t>251929-10002-10001976-0001</t>
  </si>
  <si>
    <t>251929-10002-10001976-0002</t>
  </si>
  <si>
    <t>179661-10002-10001765-0001</t>
  </si>
  <si>
    <t>240646-10000-10001681-0008</t>
  </si>
  <si>
    <t>SUD WO - HSA IPO</t>
  </si>
  <si>
    <t>HMHSMYOEWDWO</t>
  </si>
  <si>
    <t>240646-10002-10001975-0001</t>
  </si>
  <si>
    <t>MH WO HOM SF Continuum of Care Housing</t>
  </si>
  <si>
    <t>MH MHSA (Adult) Match</t>
  </si>
  <si>
    <t>MH MHSA (Adult) Non Match</t>
  </si>
  <si>
    <t>Medicare</t>
  </si>
  <si>
    <t>Worker's Compensation</t>
  </si>
  <si>
    <t>Health and Dental</t>
  </si>
  <si>
    <t>Other (specify)</t>
  </si>
  <si>
    <t>Number of Beds Purchased</t>
  </si>
  <si>
    <t>SUD Only - Number of Outpatient Group Counseling Sessions</t>
  </si>
  <si>
    <t>Mode/SFC (MH) or Modality (SUD)</t>
  </si>
  <si>
    <t>SUD Only - Licensed Capacity for Narcotic Treatment Programs</t>
  </si>
  <si>
    <t>251962-10000-10001670-0001</t>
  </si>
  <si>
    <t>MH WO HOM UC Roving Team</t>
  </si>
  <si>
    <t>MH WO HOM Rep Payee</t>
  </si>
  <si>
    <t>MH WO HSA DEAP SSI</t>
  </si>
  <si>
    <t>MH WO HOM Housing</t>
  </si>
  <si>
    <t>MH WO CFC Early Prevention</t>
  </si>
  <si>
    <t>MH WO SHF Linkage</t>
  </si>
  <si>
    <t>MH WO SHF NOVA</t>
  </si>
  <si>
    <t>MH WO JUV Adult AIMM Higher</t>
  </si>
  <si>
    <t>MH WO JUV Probation Log Cabin Ranch</t>
  </si>
  <si>
    <t>MH WO HSA Pre-School for All</t>
  </si>
  <si>
    <t>MH WO HSA Calworks</t>
  </si>
  <si>
    <t>MH WO HSA Childcare</t>
  </si>
  <si>
    <t>MH WO DCYF Violence Prevention</t>
  </si>
  <si>
    <t>MH WO HSA SPMP Foster Care</t>
  </si>
  <si>
    <t>MH WO HSA Drug Court</t>
  </si>
  <si>
    <t>MH WO HSA Infant Parent</t>
  </si>
  <si>
    <t>MH WO HSA CWS Non-IVE Overmatch</t>
  </si>
  <si>
    <t>MH WO HSA TBS Shadow SVCS</t>
  </si>
  <si>
    <t xml:space="preserve">MH WO HSA EPSDT Match </t>
  </si>
  <si>
    <t>MH WO HSA GF Match</t>
  </si>
  <si>
    <t>MH WO HSA Therapeutic Foster Care</t>
  </si>
  <si>
    <t>MH WO CFC First Five PTI</t>
  </si>
  <si>
    <t>MH WO DCYF High School</t>
  </si>
  <si>
    <t>MH Grant SAMSHA SOC Dual Diag, CFDA 93.958</t>
  </si>
  <si>
    <t>MH Adult County GF WO CODB</t>
  </si>
  <si>
    <t>MH CYF County GF WO CODB</t>
  </si>
  <si>
    <t>MH WO USD SED Partnership</t>
  </si>
  <si>
    <t>251984-10000-10001792-0020</t>
  </si>
  <si>
    <t>MH Adult TAY Baseline</t>
  </si>
  <si>
    <t>HMHMTAYFUNDS</t>
  </si>
  <si>
    <t>MH Grant - BSCC LEAD</t>
  </si>
  <si>
    <t>251984-10001-10032585-0002</t>
  </si>
  <si>
    <t>251984-10001-10032693-0002</t>
  </si>
  <si>
    <t xml:space="preserve">MH Grant - State CDCR ISMIP </t>
  </si>
  <si>
    <t xml:space="preserve"> Appendix Number</t>
  </si>
  <si>
    <t>Contract ID Number</t>
  </si>
  <si>
    <t>Appendix Number</t>
  </si>
  <si>
    <t>Page Number</t>
  </si>
  <si>
    <t>B#</t>
  </si>
  <si>
    <t>Legal Entity Name/Contractor Name</t>
  </si>
  <si>
    <t>(mm/dd/yy-mm/dd/yy):</t>
  </si>
  <si>
    <r>
      <rPr>
        <b/>
        <sz val="11"/>
        <rFont val="Arial"/>
        <family val="2"/>
      </rPr>
      <t>Funding Term</t>
    </r>
    <r>
      <rPr>
        <sz val="11"/>
        <rFont val="Arial"/>
        <family val="2"/>
      </rPr>
      <t xml:space="preserve"> (mm/dd/yy-mm/dd/yy):</t>
    </r>
  </si>
  <si>
    <t>Level of Effort</t>
  </si>
  <si>
    <t># Months per Year:</t>
  </si>
  <si>
    <t>Ex. Brief description of job duties:</t>
  </si>
  <si>
    <t>1234 A Street rent of $20K/mo x 25% share based on FTE</t>
  </si>
  <si>
    <t>$5000/month</t>
  </si>
  <si>
    <t>Pens, paper, print cartridges $800/mo x 25% share based on FTE</t>
  </si>
  <si>
    <t>Ex: Training/Staff Development</t>
  </si>
  <si>
    <t>Annual CPR/First Aid certificatio for 12 people</t>
  </si>
  <si>
    <t>$400/flight x 2 persons</t>
  </si>
  <si>
    <t xml:space="preserve">Health Education trainings at area schools 4 times per year </t>
  </si>
  <si>
    <t>$15/card x 20 cards</t>
  </si>
  <si>
    <t>4) INDIRECT EXPENSES</t>
  </si>
  <si>
    <t>TOTAL INDIRECT EXPENSES:</t>
  </si>
  <si>
    <t>TOTAL DIRECT EXPENSES:</t>
  </si>
  <si>
    <t>Appendix B - DPH 3: Salaries &amp; Employee Benefits Detail</t>
  </si>
  <si>
    <t>1b) EMPLOYEE BENEFITS:</t>
  </si>
  <si>
    <t>TOTAL CAPITAL EXPENSES:</t>
  </si>
  <si>
    <t>Capital Expense Item</t>
  </si>
  <si>
    <t>Employee Benefits:</t>
  </si>
  <si>
    <t>251892-10000-10001992-0002</t>
  </si>
  <si>
    <t>HCHAPADMINGF</t>
  </si>
  <si>
    <t>HCHAPTWUHCGF</t>
  </si>
  <si>
    <t>251905-10000-10001993-0018</t>
  </si>
  <si>
    <t>COPC General Fund - Medical Respite</t>
  </si>
  <si>
    <t>COPC General Fund - Admin</t>
  </si>
  <si>
    <t>COPC General Fund - Tom Waddell</t>
  </si>
  <si>
    <t>Hotel</t>
  </si>
  <si>
    <t>$200/night x 3 nights x 2</t>
  </si>
  <si>
    <t>251984-10001-10032564-0001</t>
  </si>
  <si>
    <t>251984-10001-10032564-0003</t>
  </si>
  <si>
    <t>FAMIS Code</t>
  </si>
  <si>
    <r>
      <t xml:space="preserve">3) CAPITAL EXPENSES: </t>
    </r>
    <r>
      <rPr>
        <i/>
        <sz val="11"/>
        <color rgb="FF0000FF"/>
        <rFont val="Arial"/>
        <family val="2"/>
      </rPr>
      <t>(Remodeling cost or purchase of $5,000 or more per unit)</t>
    </r>
  </si>
  <si>
    <t>Unit Cost</t>
  </si>
  <si>
    <t>1.  SALARIES &amp; EMPLOYEE BENEFITS</t>
  </si>
  <si>
    <t>Total Salaries and Employee Benefits:</t>
  </si>
  <si>
    <r>
      <t xml:space="preserve">Expenses </t>
    </r>
    <r>
      <rPr>
        <sz val="11"/>
        <rFont val="Arial"/>
        <family val="2"/>
      </rPr>
      <t>(Use expense account name in the ledger.)</t>
    </r>
  </si>
  <si>
    <t>Total Indirect Costs</t>
  </si>
  <si>
    <r>
      <t>*</t>
    </r>
    <r>
      <rPr>
        <i/>
        <sz val="11"/>
        <color rgb="FF0000FF"/>
        <rFont val="Arial"/>
        <family val="2"/>
      </rPr>
      <t xml:space="preserve">A benefit expense may be added or deleted to reflect the composition of the agency's employee benefits. </t>
    </r>
  </si>
  <si>
    <t>Employee Benefits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</si>
</sst>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#,##0\ ;\(#,##0\)"/>
    <numFmt numFmtId="166" formatCode="mm/dd/yy"/>
    <numFmt numFmtId="167" formatCode="#,##0.0000"/>
    <numFmt numFmtId="168" formatCode="_(* #,##0_);_(* \(#,##0\);_(* &quot;-&quot;??_);_(@_)"/>
    <numFmt numFmtId="169" formatCode="m/d/yy;@"/>
    <numFmt numFmtId="170" formatCode="&quot;$&quot;#,##0"/>
    <numFmt numFmtId="171" formatCode="&quot;$&quot;#,##0.00"/>
    <numFmt numFmtId="172" formatCode="mm/dd/yy;@"/>
    <numFmt numFmtId="173" formatCode="0.0%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Geneva"/>
    </font>
    <font>
      <sz val="10"/>
      <name val="Geneva"/>
    </font>
    <font>
      <sz val="12"/>
      <name val="Arial"/>
      <family val="2"/>
    </font>
    <font>
      <sz val="10"/>
      <name val="Tms Rmn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12"/>
      <name val="Arial"/>
      <family val="2"/>
    </font>
    <font>
      <strike/>
      <sz val="11"/>
      <color indexed="12"/>
      <name val="Arial"/>
      <family val="2"/>
    </font>
    <font>
      <strike/>
      <sz val="11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rgb="FF0000FF"/>
      <name val="Arial"/>
      <family val="2"/>
    </font>
    <font>
      <sz val="11"/>
      <color rgb="FF3333FF"/>
      <name val="Arial"/>
      <family val="2"/>
    </font>
    <font>
      <i/>
      <sz val="11"/>
      <color rgb="FF0000FF"/>
      <name val="Arial"/>
      <family val="2"/>
    </font>
    <font>
      <b/>
      <i/>
      <sz val="11"/>
      <color rgb="FF0000FF"/>
      <name val="Arial"/>
      <family val="2"/>
    </font>
    <font>
      <i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37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4" fillId="0" borderId="0"/>
    <xf numFmtId="0" fontId="3" fillId="0" borderId="0"/>
    <xf numFmtId="0" fontId="21" fillId="0" borderId="0"/>
    <xf numFmtId="0" fontId="8" fillId="0" borderId="0"/>
    <xf numFmtId="0" fontId="6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</cellStyleXfs>
  <cellXfs count="653">
    <xf numFmtId="0" fontId="0" fillId="0" borderId="0" xfId="0"/>
    <xf numFmtId="0" fontId="12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/>
    <xf numFmtId="49" fontId="13" fillId="0" borderId="0" xfId="0" applyNumberFormat="1" applyFont="1" applyFill="1" applyBorder="1" applyProtection="1">
      <protection locked="0"/>
    </xf>
    <xf numFmtId="0" fontId="12" fillId="0" borderId="28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/>
    <xf numFmtId="49" fontId="12" fillId="0" borderId="1" xfId="0" applyNumberFormat="1" applyFont="1" applyFill="1" applyBorder="1" applyAlignment="1" applyProtection="1">
      <alignment horizontal="center" shrinkToFit="1"/>
      <protection locked="0"/>
    </xf>
    <xf numFmtId="0" fontId="12" fillId="0" borderId="22" xfId="0" applyFont="1" applyFill="1" applyBorder="1" applyProtection="1">
      <protection locked="0"/>
    </xf>
    <xf numFmtId="0" fontId="12" fillId="0" borderId="0" xfId="0" applyFont="1" applyAlignment="1">
      <alignment horizontal="left" vertical="center" indent="1"/>
    </xf>
    <xf numFmtId="49" fontId="12" fillId="0" borderId="47" xfId="0" applyNumberFormat="1" applyFont="1" applyFill="1" applyBorder="1" applyAlignment="1" applyProtection="1">
      <alignment horizontal="center" shrinkToFit="1"/>
      <protection locked="0"/>
    </xf>
    <xf numFmtId="0" fontId="12" fillId="0" borderId="54" xfId="0" applyFont="1" applyFill="1" applyBorder="1" applyProtection="1">
      <protection locked="0"/>
    </xf>
    <xf numFmtId="0" fontId="12" fillId="0" borderId="18" xfId="0" applyFont="1" applyFill="1" applyBorder="1" applyAlignment="1" applyProtection="1">
      <alignment horizontal="center" shrinkToFit="1"/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 applyProtection="1">
      <alignment horizontal="right"/>
      <protection locked="0"/>
    </xf>
    <xf numFmtId="0" fontId="13" fillId="0" borderId="29" xfId="0" applyFont="1" applyFill="1" applyBorder="1" applyAlignment="1" applyProtection="1">
      <alignment horizontal="left"/>
      <protection locked="0"/>
    </xf>
    <xf numFmtId="0" fontId="13" fillId="2" borderId="38" xfId="0" applyFont="1" applyFill="1" applyBorder="1" applyProtection="1">
      <protection locked="0"/>
    </xf>
    <xf numFmtId="168" fontId="13" fillId="2" borderId="39" xfId="1" applyNumberFormat="1" applyFont="1" applyFill="1" applyBorder="1" applyProtection="1">
      <protection locked="0"/>
    </xf>
    <xf numFmtId="168" fontId="13" fillId="2" borderId="40" xfId="1" applyNumberFormat="1" applyFont="1" applyFill="1" applyBorder="1" applyProtection="1">
      <protection locked="0"/>
    </xf>
    <xf numFmtId="0" fontId="13" fillId="2" borderId="24" xfId="0" applyFont="1" applyFill="1" applyBorder="1" applyProtection="1">
      <protection locked="0"/>
    </xf>
    <xf numFmtId="0" fontId="13" fillId="0" borderId="26" xfId="0" applyFont="1" applyFill="1" applyBorder="1" applyAlignment="1" applyProtection="1">
      <alignment horizontal="right"/>
      <protection locked="0"/>
    </xf>
    <xf numFmtId="0" fontId="13" fillId="0" borderId="26" xfId="0" applyFont="1" applyFill="1" applyBorder="1" applyAlignment="1">
      <alignment horizontal="left"/>
    </xf>
    <xf numFmtId="0" fontId="13" fillId="0" borderId="26" xfId="0" applyFont="1" applyFill="1" applyBorder="1" applyProtection="1">
      <protection locked="0"/>
    </xf>
    <xf numFmtId="37" fontId="12" fillId="0" borderId="0" xfId="0" applyNumberFormat="1" applyFont="1" applyFill="1" applyBorder="1" applyProtection="1"/>
    <xf numFmtId="0" fontId="12" fillId="0" borderId="0" xfId="0" applyFont="1" applyFill="1" applyAlignment="1">
      <alignment horizontal="center"/>
    </xf>
    <xf numFmtId="49" fontId="17" fillId="0" borderId="0" xfId="0" applyNumberFormat="1" applyFont="1" applyFill="1" applyBorder="1"/>
    <xf numFmtId="41" fontId="13" fillId="0" borderId="0" xfId="0" applyNumberFormat="1" applyFont="1" applyFill="1" applyBorder="1" applyProtection="1">
      <protection locked="0"/>
    </xf>
    <xf numFmtId="168" fontId="12" fillId="2" borderId="22" xfId="1" applyNumberFormat="1" applyFont="1" applyFill="1" applyBorder="1" applyAlignment="1" applyProtection="1">
      <alignment wrapText="1"/>
      <protection locked="0"/>
    </xf>
    <xf numFmtId="40" fontId="13" fillId="0" borderId="4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>
      <alignment wrapText="1"/>
    </xf>
    <xf numFmtId="41" fontId="12" fillId="0" borderId="0" xfId="0" applyNumberFormat="1" applyFont="1" applyFill="1" applyBorder="1" applyProtection="1">
      <protection locked="0"/>
    </xf>
    <xf numFmtId="49" fontId="12" fillId="0" borderId="0" xfId="0" applyNumberFormat="1" applyFont="1" applyFill="1" applyBorder="1" applyAlignment="1">
      <alignment horizontal="right"/>
    </xf>
    <xf numFmtId="0" fontId="12" fillId="0" borderId="6" xfId="0" applyNumberFormat="1" applyFont="1" applyBorder="1" applyAlignment="1">
      <alignment horizontal="left"/>
    </xf>
    <xf numFmtId="0" fontId="12" fillId="0" borderId="6" xfId="0" applyFont="1" applyBorder="1"/>
    <xf numFmtId="165" fontId="12" fillId="0" borderId="0" xfId="0" applyNumberFormat="1" applyFont="1" applyBorder="1" applyAlignment="1"/>
    <xf numFmtId="49" fontId="13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0" fontId="16" fillId="0" borderId="0" xfId="0" applyFont="1" applyAlignment="1">
      <alignment vertical="center"/>
    </xf>
    <xf numFmtId="0" fontId="12" fillId="0" borderId="0" xfId="0" applyFont="1" applyBorder="1"/>
    <xf numFmtId="165" fontId="12" fillId="0" borderId="0" xfId="0" applyNumberFormat="1" applyFont="1" applyBorder="1" applyAlignment="1">
      <alignment horizontal="right"/>
    </xf>
    <xf numFmtId="166" fontId="13" fillId="0" borderId="0" xfId="12" applyNumberFormat="1" applyFont="1" applyBorder="1" applyAlignment="1">
      <alignment horizontal="left"/>
    </xf>
    <xf numFmtId="49" fontId="13" fillId="0" borderId="0" xfId="0" applyNumberFormat="1" applyFont="1" applyAlignment="1"/>
    <xf numFmtId="165" fontId="12" fillId="0" borderId="0" xfId="0" applyNumberFormat="1" applyFont="1" applyAlignment="1"/>
    <xf numFmtId="0" fontId="12" fillId="0" borderId="0" xfId="0" applyFont="1" applyAlignment="1"/>
    <xf numFmtId="0" fontId="17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/>
    <xf numFmtId="165" fontId="13" fillId="0" borderId="4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3" xfId="0" applyNumberFormat="1" applyFont="1" applyBorder="1" applyAlignment="1">
      <alignment horizontal="center"/>
    </xf>
    <xf numFmtId="0" fontId="13" fillId="0" borderId="0" xfId="0" applyFont="1"/>
    <xf numFmtId="164" fontId="12" fillId="0" borderId="4" xfId="0" applyNumberFormat="1" applyFont="1" applyBorder="1" applyAlignment="1"/>
    <xf numFmtId="0" fontId="16" fillId="0" borderId="0" xfId="0" applyFont="1" applyFill="1" applyBorder="1" applyAlignment="1">
      <alignment vertical="center"/>
    </xf>
    <xf numFmtId="164" fontId="12" fillId="0" borderId="47" xfId="0" applyNumberFormat="1" applyFont="1" applyBorder="1" applyAlignment="1"/>
    <xf numFmtId="10" fontId="12" fillId="0" borderId="3" xfId="0" applyNumberFormat="1" applyFont="1" applyBorder="1" applyAlignment="1"/>
    <xf numFmtId="0" fontId="16" fillId="0" borderId="0" xfId="0" applyFont="1"/>
    <xf numFmtId="5" fontId="13" fillId="0" borderId="0" xfId="0" applyNumberFormat="1" applyFont="1" applyBorder="1" applyAlignment="1"/>
    <xf numFmtId="49" fontId="13" fillId="0" borderId="0" xfId="0" applyNumberFormat="1" applyFont="1" applyBorder="1" applyAlignment="1"/>
    <xf numFmtId="165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/>
    <xf numFmtId="0" fontId="12" fillId="0" borderId="0" xfId="0" applyFont="1" applyBorder="1" applyAlignment="1"/>
    <xf numFmtId="49" fontId="12" fillId="0" borderId="0" xfId="0" applyNumberFormat="1" applyFont="1" applyBorder="1"/>
    <xf numFmtId="0" fontId="12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3" fillId="0" borderId="0" xfId="0" applyNumberFormat="1" applyFont="1"/>
    <xf numFmtId="14" fontId="12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Border="1"/>
    <xf numFmtId="49" fontId="13" fillId="0" borderId="0" xfId="0" applyNumberFormat="1" applyFont="1" applyAlignment="1">
      <alignment horizontal="left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left"/>
    </xf>
    <xf numFmtId="37" fontId="12" fillId="0" borderId="1" xfId="0" applyNumberFormat="1" applyFont="1" applyFill="1" applyBorder="1"/>
    <xf numFmtId="49" fontId="12" fillId="0" borderId="5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left"/>
    </xf>
    <xf numFmtId="49" fontId="12" fillId="0" borderId="6" xfId="0" applyNumberFormat="1" applyFont="1" applyFill="1" applyBorder="1" applyAlignment="1">
      <alignment horizontal="left"/>
    </xf>
    <xf numFmtId="165" fontId="12" fillId="0" borderId="0" xfId="0" applyNumberFormat="1" applyFont="1" applyFill="1" applyBorder="1"/>
    <xf numFmtId="49" fontId="13" fillId="0" borderId="0" xfId="0" applyNumberFormat="1" applyFont="1" applyBorder="1"/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/>
    <xf numFmtId="49" fontId="12" fillId="0" borderId="6" xfId="0" applyNumberFormat="1" applyFont="1" applyBorder="1"/>
    <xf numFmtId="165" fontId="12" fillId="0" borderId="6" xfId="0" applyNumberFormat="1" applyFont="1" applyBorder="1"/>
    <xf numFmtId="49" fontId="12" fillId="0" borderId="6" xfId="0" applyNumberFormat="1" applyFont="1" applyBorder="1" applyAlignment="1">
      <alignment horizontal="left"/>
    </xf>
    <xf numFmtId="14" fontId="13" fillId="0" borderId="0" xfId="0" applyNumberFormat="1" applyFont="1"/>
    <xf numFmtId="0" fontId="12" fillId="0" borderId="6" xfId="0" applyFont="1" applyFill="1" applyBorder="1"/>
    <xf numFmtId="0" fontId="12" fillId="0" borderId="3" xfId="0" applyFont="1" applyFill="1" applyBorder="1"/>
    <xf numFmtId="0" fontId="12" fillId="0" borderId="3" xfId="0" applyNumberFormat="1" applyFont="1" applyBorder="1" applyAlignment="1">
      <alignment horizontal="left"/>
    </xf>
    <xf numFmtId="0" fontId="12" fillId="0" borderId="0" xfId="0" applyFont="1" applyFill="1"/>
    <xf numFmtId="0" fontId="17" fillId="0" borderId="0" xfId="0" applyFont="1"/>
    <xf numFmtId="49" fontId="13" fillId="0" borderId="6" xfId="0" applyNumberFormat="1" applyFont="1" applyBorder="1"/>
    <xf numFmtId="42" fontId="12" fillId="0" borderId="0" xfId="0" applyNumberFormat="1" applyFont="1" applyFill="1"/>
    <xf numFmtId="5" fontId="13" fillId="0" borderId="1" xfId="0" applyNumberFormat="1" applyFont="1" applyFill="1" applyBorder="1" applyAlignment="1">
      <alignment horizontal="center"/>
    </xf>
    <xf numFmtId="0" fontId="17" fillId="0" borderId="0" xfId="0" applyFont="1" applyFill="1"/>
    <xf numFmtId="167" fontId="12" fillId="0" borderId="0" xfId="1" applyNumberFormat="1" applyFont="1" applyFill="1"/>
    <xf numFmtId="49" fontId="17" fillId="0" borderId="6" xfId="0" applyNumberFormat="1" applyFont="1" applyFill="1" applyBorder="1"/>
    <xf numFmtId="49" fontId="12" fillId="0" borderId="6" xfId="0" applyNumberFormat="1" applyFont="1" applyBorder="1" applyAlignment="1">
      <alignment horizontal="right"/>
    </xf>
    <xf numFmtId="49" fontId="12" fillId="0" borderId="45" xfId="0" applyNumberFormat="1" applyFont="1" applyFill="1" applyBorder="1" applyAlignment="1" applyProtection="1">
      <alignment horizontal="center" wrapText="1"/>
      <protection locked="0"/>
    </xf>
    <xf numFmtId="0" fontId="12" fillId="0" borderId="56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right"/>
    </xf>
    <xf numFmtId="0" fontId="12" fillId="0" borderId="29" xfId="0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wrapText="1"/>
      <protection locked="0"/>
    </xf>
    <xf numFmtId="0" fontId="12" fillId="0" borderId="34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/>
    <xf numFmtId="0" fontId="12" fillId="0" borderId="0" xfId="0" applyNumberFormat="1" applyFont="1" applyBorder="1" applyAlignment="1">
      <alignment horizontal="left"/>
    </xf>
    <xf numFmtId="0" fontId="16" fillId="0" borderId="0" xfId="0" applyFont="1" applyFill="1" applyAlignment="1">
      <alignment vertical="center"/>
    </xf>
    <xf numFmtId="49" fontId="12" fillId="0" borderId="0" xfId="0" applyNumberFormat="1" applyFont="1" applyFill="1"/>
    <xf numFmtId="165" fontId="12" fillId="0" borderId="0" xfId="0" applyNumberFormat="1" applyFont="1" applyFill="1" applyAlignment="1">
      <alignment horizontal="center"/>
    </xf>
    <xf numFmtId="49" fontId="13" fillId="0" borderId="19" xfId="0" applyNumberFormat="1" applyFont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/>
    <xf numFmtId="165" fontId="12" fillId="0" borderId="3" xfId="0" applyNumberFormat="1" applyFont="1" applyFill="1" applyBorder="1" applyAlignment="1">
      <alignment horizontal="center"/>
    </xf>
    <xf numFmtId="169" fontId="12" fillId="0" borderId="6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0" fontId="12" fillId="0" borderId="1" xfId="7" applyFont="1" applyFill="1" applyBorder="1" applyAlignment="1">
      <alignment horizontal="center" wrapText="1"/>
    </xf>
    <xf numFmtId="3" fontId="12" fillId="0" borderId="0" xfId="0" applyNumberFormat="1" applyFont="1" applyFill="1" applyBorder="1" applyAlignment="1"/>
    <xf numFmtId="42" fontId="13" fillId="0" borderId="0" xfId="5" applyNumberFormat="1" applyFont="1" applyFill="1" applyBorder="1" applyAlignment="1">
      <alignment horizontal="right"/>
    </xf>
    <xf numFmtId="0" fontId="12" fillId="0" borderId="38" xfId="0" applyFont="1" applyFill="1" applyBorder="1"/>
    <xf numFmtId="0" fontId="12" fillId="0" borderId="43" xfId="0" applyFont="1" applyFill="1" applyBorder="1"/>
    <xf numFmtId="0" fontId="13" fillId="0" borderId="43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44" fontId="13" fillId="0" borderId="0" xfId="5" applyFont="1" applyFill="1" applyBorder="1"/>
    <xf numFmtId="44" fontId="12" fillId="0" borderId="3" xfId="5" applyFont="1" applyFill="1" applyBorder="1"/>
    <xf numFmtId="0" fontId="12" fillId="0" borderId="2" xfId="0" applyFont="1" applyFill="1" applyBorder="1"/>
    <xf numFmtId="44" fontId="12" fillId="0" borderId="6" xfId="5" applyFont="1" applyFill="1" applyBorder="1"/>
    <xf numFmtId="0" fontId="12" fillId="0" borderId="5" xfId="0" applyFont="1" applyFill="1" applyBorder="1"/>
    <xf numFmtId="0" fontId="13" fillId="0" borderId="58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49" fontId="12" fillId="0" borderId="19" xfId="0" applyNumberFormat="1" applyFont="1" applyBorder="1" applyAlignment="1">
      <alignment horizontal="left"/>
    </xf>
    <xf numFmtId="42" fontId="12" fillId="0" borderId="0" xfId="0" applyNumberFormat="1" applyFont="1" applyFill="1" applyBorder="1"/>
    <xf numFmtId="0" fontId="12" fillId="0" borderId="0" xfId="0" applyFont="1" applyFill="1" applyBorder="1" applyAlignment="1" applyProtection="1">
      <protection locked="0"/>
    </xf>
    <xf numFmtId="49" fontId="13" fillId="0" borderId="3" xfId="0" applyNumberFormat="1" applyFont="1" applyBorder="1" applyAlignment="1">
      <alignment horizontal="right"/>
    </xf>
    <xf numFmtId="49" fontId="13" fillId="0" borderId="6" xfId="0" applyNumberFormat="1" applyFont="1" applyBorder="1" applyAlignment="1">
      <alignment horizontal="right"/>
    </xf>
    <xf numFmtId="0" fontId="13" fillId="0" borderId="6" xfId="0" applyNumberFormat="1" applyFont="1" applyBorder="1" applyAlignment="1"/>
    <xf numFmtId="172" fontId="12" fillId="0" borderId="0" xfId="0" applyNumberFormat="1" applyFont="1" applyBorder="1" applyAlignment="1">
      <alignment horizontal="left"/>
    </xf>
    <xf numFmtId="0" fontId="12" fillId="0" borderId="6" xfId="0" applyFont="1" applyFill="1" applyBorder="1" applyAlignment="1" applyProtection="1">
      <alignment horizontal="left"/>
      <protection locked="0"/>
    </xf>
    <xf numFmtId="0" fontId="12" fillId="0" borderId="6" xfId="0" applyFont="1" applyFill="1" applyBorder="1" applyProtection="1">
      <protection locked="0"/>
    </xf>
    <xf numFmtId="0" fontId="13" fillId="0" borderId="0" xfId="0" applyFont="1" applyFill="1" applyBorder="1" applyAlignment="1">
      <alignment horizontal="right"/>
    </xf>
    <xf numFmtId="0" fontId="13" fillId="0" borderId="6" xfId="10" applyNumberFormat="1" applyFont="1" applyFill="1" applyBorder="1" applyAlignment="1">
      <alignment horizontal="left"/>
    </xf>
    <xf numFmtId="44" fontId="12" fillId="0" borderId="4" xfId="5" applyNumberFormat="1" applyFont="1" applyBorder="1" applyAlignment="1"/>
    <xf numFmtId="44" fontId="12" fillId="0" borderId="0" xfId="5" applyFont="1" applyFill="1" applyBorder="1"/>
    <xf numFmtId="37" fontId="12" fillId="0" borderId="1" xfId="1" applyNumberFormat="1" applyFont="1" applyFill="1" applyBorder="1" applyAlignment="1" applyProtection="1">
      <alignment wrapText="1"/>
      <protection locked="0"/>
    </xf>
    <xf numFmtId="0" fontId="12" fillId="0" borderId="0" xfId="8" applyFont="1" applyFill="1" applyBorder="1" applyAlignment="1"/>
    <xf numFmtId="0" fontId="12" fillId="0" borderId="0" xfId="2" applyNumberFormat="1" applyFont="1" applyFill="1" applyBorder="1" applyAlignment="1"/>
    <xf numFmtId="0" fontId="1" fillId="0" borderId="0" xfId="0" applyFont="1" applyFill="1" applyBorder="1"/>
    <xf numFmtId="0" fontId="25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/>
    <xf numFmtId="165" fontId="12" fillId="0" borderId="6" xfId="0" applyNumberFormat="1" applyFont="1" applyBorder="1" applyAlignment="1"/>
    <xf numFmtId="0" fontId="12" fillId="0" borderId="61" xfId="0" applyFont="1" applyBorder="1" applyAlignment="1"/>
    <xf numFmtId="0" fontId="12" fillId="0" borderId="61" xfId="0" applyFont="1" applyFill="1" applyBorder="1" applyAlignment="1"/>
    <xf numFmtId="0" fontId="12" fillId="0" borderId="16" xfId="0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  <xf numFmtId="165" fontId="12" fillId="0" borderId="30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right"/>
    </xf>
    <xf numFmtId="0" fontId="12" fillId="0" borderId="16" xfId="0" applyFont="1" applyFill="1" applyBorder="1" applyProtection="1">
      <protection locked="0"/>
    </xf>
    <xf numFmtId="172" fontId="12" fillId="0" borderId="35" xfId="0" applyNumberFormat="1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right"/>
      <protection locked="0"/>
    </xf>
    <xf numFmtId="0" fontId="0" fillId="0" borderId="44" xfId="0" applyFill="1" applyBorder="1" applyAlignment="1"/>
    <xf numFmtId="38" fontId="12" fillId="0" borderId="1" xfId="0" applyNumberFormat="1" applyFont="1" applyFill="1" applyBorder="1" applyAlignment="1" applyProtection="1">
      <alignment horizontal="center" wrapText="1"/>
      <protection locked="0"/>
    </xf>
    <xf numFmtId="43" fontId="12" fillId="0" borderId="1" xfId="1" applyNumberFormat="1" applyFont="1" applyFill="1" applyBorder="1" applyAlignment="1">
      <alignment horizontal="right"/>
    </xf>
    <xf numFmtId="164" fontId="12" fillId="0" borderId="0" xfId="0" applyNumberFormat="1" applyFont="1" applyFill="1" applyBorder="1"/>
    <xf numFmtId="0" fontId="16" fillId="0" borderId="0" xfId="0" applyFont="1" applyBorder="1"/>
    <xf numFmtId="1" fontId="12" fillId="0" borderId="0" xfId="0" applyNumberFormat="1" applyFont="1"/>
    <xf numFmtId="49" fontId="26" fillId="0" borderId="0" xfId="0" applyNumberFormat="1" applyFont="1" applyFill="1" applyBorder="1"/>
    <xf numFmtId="0" fontId="1" fillId="0" borderId="1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right"/>
      <protection locked="0"/>
    </xf>
    <xf numFmtId="165" fontId="12" fillId="0" borderId="30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right"/>
      <protection locked="0"/>
    </xf>
    <xf numFmtId="165" fontId="12" fillId="0" borderId="0" xfId="0" applyNumberFormat="1" applyFont="1" applyFill="1" applyBorder="1" applyAlignment="1" applyProtection="1">
      <alignment horizontal="right"/>
      <protection locked="0"/>
    </xf>
    <xf numFmtId="49" fontId="17" fillId="0" borderId="0" xfId="0" applyNumberFormat="1" applyFont="1" applyFill="1" applyBorder="1" applyProtection="1">
      <protection locked="0"/>
    </xf>
    <xf numFmtId="49" fontId="12" fillId="0" borderId="6" xfId="0" applyNumberFormat="1" applyFont="1" applyFill="1" applyBorder="1" applyAlignment="1" applyProtection="1">
      <protection locked="0"/>
    </xf>
    <xf numFmtId="165" fontId="12" fillId="0" borderId="46" xfId="0" applyNumberFormat="1" applyFont="1" applyFill="1" applyBorder="1" applyAlignment="1" applyProtection="1">
      <alignment horizontal="center"/>
      <protection locked="0"/>
    </xf>
    <xf numFmtId="0" fontId="12" fillId="0" borderId="29" xfId="0" applyFont="1" applyFill="1" applyBorder="1" applyAlignment="1" applyProtection="1">
      <protection locked="0"/>
    </xf>
    <xf numFmtId="0" fontId="12" fillId="0" borderId="16" xfId="0" applyNumberFormat="1" applyFont="1" applyFill="1" applyBorder="1" applyAlignment="1" applyProtection="1">
      <protection locked="0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Font="1" applyFill="1" applyBorder="1" applyProtection="1"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2" fillId="0" borderId="1" xfId="11" applyNumberFormat="1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49" fontId="16" fillId="0" borderId="0" xfId="0" applyNumberFormat="1" applyFont="1" applyFill="1" applyBorder="1" applyProtection="1">
      <protection locked="0"/>
    </xf>
    <xf numFmtId="14" fontId="12" fillId="0" borderId="39" xfId="0" applyNumberFormat="1" applyFont="1" applyFill="1" applyBorder="1" applyAlignment="1" applyProtection="1">
      <alignment horizontal="center" shrinkToFit="1"/>
      <protection locked="0"/>
    </xf>
    <xf numFmtId="0" fontId="12" fillId="0" borderId="39" xfId="0" applyFont="1" applyFill="1" applyBorder="1" applyAlignment="1" applyProtection="1">
      <alignment horizontal="center" shrinkToFit="1"/>
      <protection locked="0"/>
    </xf>
    <xf numFmtId="0" fontId="12" fillId="2" borderId="11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2" borderId="25" xfId="0" applyFont="1" applyFill="1" applyBorder="1" applyProtection="1">
      <protection locked="0"/>
    </xf>
    <xf numFmtId="0" fontId="12" fillId="0" borderId="17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Protection="1">
      <protection locked="0"/>
    </xf>
    <xf numFmtId="0" fontId="13" fillId="0" borderId="28" xfId="0" applyFont="1" applyFill="1" applyBorder="1" applyAlignment="1" applyProtection="1">
      <alignment horizontal="right"/>
      <protection locked="0"/>
    </xf>
    <xf numFmtId="41" fontId="13" fillId="0" borderId="47" xfId="5" applyNumberFormat="1" applyFont="1" applyFill="1" applyBorder="1" applyAlignment="1" applyProtection="1">
      <alignment vertical="center"/>
      <protection locked="0"/>
    </xf>
    <xf numFmtId="4" fontId="13" fillId="2" borderId="39" xfId="1" applyNumberFormat="1" applyFont="1" applyFill="1" applyBorder="1" applyProtection="1">
      <protection locked="0"/>
    </xf>
    <xf numFmtId="4" fontId="12" fillId="2" borderId="52" xfId="1" applyNumberFormat="1" applyFont="1" applyFill="1" applyBorder="1" applyAlignment="1" applyProtection="1">
      <alignment wrapText="1"/>
      <protection locked="0"/>
    </xf>
    <xf numFmtId="0" fontId="27" fillId="0" borderId="1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Protection="1">
      <protection locked="0"/>
    </xf>
    <xf numFmtId="0" fontId="13" fillId="0" borderId="29" xfId="0" applyFont="1" applyFill="1" applyBorder="1" applyProtection="1">
      <protection locked="0"/>
    </xf>
    <xf numFmtId="0" fontId="13" fillId="2" borderId="11" xfId="0" applyFont="1" applyFill="1" applyBorder="1" applyProtection="1">
      <protection locked="0"/>
    </xf>
    <xf numFmtId="0" fontId="13" fillId="0" borderId="27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Protection="1"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38" fontId="12" fillId="2" borderId="22" xfId="0" applyNumberFormat="1" applyFont="1" applyFill="1" applyBorder="1" applyProtection="1">
      <protection locked="0"/>
    </xf>
    <xf numFmtId="0" fontId="12" fillId="0" borderId="49" xfId="0" applyFont="1" applyFill="1" applyBorder="1" applyProtection="1">
      <protection locked="0"/>
    </xf>
    <xf numFmtId="0" fontId="12" fillId="0" borderId="50" xfId="0" applyFont="1" applyFill="1" applyBorder="1" applyAlignment="1" applyProtection="1">
      <alignment horizontal="right"/>
      <protection locked="0"/>
    </xf>
    <xf numFmtId="38" fontId="12" fillId="2" borderId="48" xfId="0" applyNumberFormat="1" applyFont="1" applyFill="1" applyBorder="1" applyProtection="1">
      <protection locked="0"/>
    </xf>
    <xf numFmtId="0" fontId="12" fillId="0" borderId="31" xfId="0" applyFont="1" applyFill="1" applyBorder="1" applyProtection="1">
      <protection locked="0"/>
    </xf>
    <xf numFmtId="0" fontId="12" fillId="0" borderId="20" xfId="0" applyFont="1" applyFill="1" applyBorder="1" applyAlignment="1" applyProtection="1">
      <alignment horizontal="right"/>
      <protection locked="0"/>
    </xf>
    <xf numFmtId="40" fontId="12" fillId="2" borderId="13" xfId="0" applyNumberFormat="1" applyFont="1" applyFill="1" applyBorder="1" applyAlignment="1" applyProtection="1">
      <alignment wrapText="1"/>
      <protection locked="0"/>
    </xf>
    <xf numFmtId="40" fontId="12" fillId="2" borderId="36" xfId="0" applyNumberFormat="1" applyFont="1" applyFill="1" applyBorder="1" applyAlignment="1" applyProtection="1">
      <alignment wrapText="1"/>
      <protection locked="0"/>
    </xf>
    <xf numFmtId="0" fontId="12" fillId="0" borderId="29" xfId="0" applyFont="1" applyFill="1" applyBorder="1" applyProtection="1"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0" fontId="27" fillId="0" borderId="1" xfId="0" applyFont="1" applyFill="1" applyBorder="1" applyAlignment="1" applyProtection="1">
      <alignment horizontal="center"/>
    </xf>
    <xf numFmtId="44" fontId="12" fillId="0" borderId="1" xfId="5" applyNumberFormat="1" applyFont="1" applyFill="1" applyBorder="1" applyAlignment="1" applyProtection="1">
      <protection locked="0"/>
    </xf>
    <xf numFmtId="44" fontId="12" fillId="0" borderId="1" xfId="0" applyNumberFormat="1" applyFont="1" applyFill="1" applyBorder="1" applyAlignment="1" applyProtection="1">
      <protection locked="0"/>
    </xf>
    <xf numFmtId="41" fontId="12" fillId="2" borderId="11" xfId="0" applyNumberFormat="1" applyFont="1" applyFill="1" applyBorder="1" applyAlignment="1" applyProtection="1">
      <protection locked="0"/>
    </xf>
    <xf numFmtId="42" fontId="12" fillId="0" borderId="1" xfId="5" applyNumberFormat="1" applyFont="1" applyFill="1" applyBorder="1" applyAlignment="1" applyProtection="1">
      <protection locked="0"/>
    </xf>
    <xf numFmtId="42" fontId="13" fillId="0" borderId="22" xfId="5" applyNumberFormat="1" applyFont="1" applyFill="1" applyBorder="1" applyAlignment="1" applyProtection="1"/>
    <xf numFmtId="42" fontId="12" fillId="0" borderId="45" xfId="5" applyNumberFormat="1" applyFont="1" applyFill="1" applyBorder="1" applyAlignment="1" applyProtection="1">
      <protection locked="0"/>
    </xf>
    <xf numFmtId="42" fontId="12" fillId="0" borderId="19" xfId="5" applyNumberFormat="1" applyFont="1" applyFill="1" applyBorder="1" applyAlignment="1" applyProtection="1">
      <protection locked="0"/>
    </xf>
    <xf numFmtId="42" fontId="13" fillId="0" borderId="46" xfId="5" applyNumberFormat="1" applyFont="1" applyFill="1" applyBorder="1" applyAlignment="1" applyProtection="1"/>
    <xf numFmtId="42" fontId="13" fillId="0" borderId="1" xfId="5" applyNumberFormat="1" applyFont="1" applyFill="1" applyBorder="1" applyAlignment="1" applyProtection="1">
      <protection locked="0"/>
    </xf>
    <xf numFmtId="42" fontId="13" fillId="0" borderId="47" xfId="5" applyNumberFormat="1" applyFont="1" applyFill="1" applyBorder="1" applyAlignment="1" applyProtection="1"/>
    <xf numFmtId="42" fontId="13" fillId="0" borderId="45" xfId="5" applyNumberFormat="1" applyFont="1" applyFill="1" applyBorder="1" applyAlignment="1" applyProtection="1"/>
    <xf numFmtId="42" fontId="13" fillId="0" borderId="36" xfId="5" applyNumberFormat="1" applyFont="1" applyFill="1" applyBorder="1" applyAlignment="1" applyProtection="1"/>
    <xf numFmtId="42" fontId="12" fillId="0" borderId="22" xfId="5" applyNumberFormat="1" applyFont="1" applyFill="1" applyBorder="1" applyAlignment="1" applyProtection="1"/>
    <xf numFmtId="42" fontId="13" fillId="0" borderId="48" xfId="5" applyNumberFormat="1" applyFont="1" applyFill="1" applyBorder="1" applyAlignment="1" applyProtection="1"/>
    <xf numFmtId="42" fontId="12" fillId="0" borderId="48" xfId="5" applyNumberFormat="1" applyFont="1" applyFill="1" applyBorder="1" applyAlignment="1" applyProtection="1"/>
    <xf numFmtId="42" fontId="13" fillId="0" borderId="1" xfId="5" applyNumberFormat="1" applyFont="1" applyFill="1" applyBorder="1" applyAlignment="1"/>
    <xf numFmtId="42" fontId="12" fillId="0" borderId="1" xfId="5" applyNumberFormat="1" applyFont="1" applyFill="1" applyBorder="1" applyAlignment="1"/>
    <xf numFmtId="42" fontId="12" fillId="0" borderId="47" xfId="5" applyNumberFormat="1" applyFont="1" applyFill="1" applyBorder="1" applyAlignment="1" applyProtection="1">
      <protection locked="0"/>
    </xf>
    <xf numFmtId="173" fontId="13" fillId="0" borderId="1" xfId="13" applyNumberFormat="1" applyFont="1" applyFill="1" applyBorder="1" applyAlignment="1" applyProtection="1">
      <alignment horizontal="center" wrapText="1"/>
      <protection locked="0"/>
    </xf>
    <xf numFmtId="173" fontId="13" fillId="0" borderId="22" xfId="13" applyNumberFormat="1" applyFont="1" applyFill="1" applyBorder="1" applyAlignment="1" applyProtection="1">
      <alignment horizontal="center" wrapText="1"/>
    </xf>
    <xf numFmtId="41" fontId="12" fillId="0" borderId="1" xfId="0" applyNumberFormat="1" applyFont="1" applyFill="1" applyBorder="1" applyAlignment="1" applyProtection="1">
      <protection locked="0"/>
    </xf>
    <xf numFmtId="41" fontId="12" fillId="0" borderId="22" xfId="5" applyNumberFormat="1" applyFont="1" applyFill="1" applyBorder="1" applyAlignment="1" applyProtection="1">
      <protection locked="0"/>
    </xf>
    <xf numFmtId="41" fontId="13" fillId="0" borderId="47" xfId="5" applyNumberFormat="1" applyFont="1" applyFill="1" applyBorder="1" applyAlignment="1" applyProtection="1">
      <protection locked="0"/>
    </xf>
    <xf numFmtId="41" fontId="13" fillId="0" borderId="48" xfId="5" applyNumberFormat="1" applyFont="1" applyFill="1" applyBorder="1" applyAlignment="1" applyProtection="1">
      <protection locked="0"/>
    </xf>
    <xf numFmtId="41" fontId="12" fillId="0" borderId="1" xfId="1" applyNumberFormat="1" applyFont="1" applyFill="1" applyBorder="1" applyAlignment="1" applyProtection="1">
      <protection locked="0"/>
    </xf>
    <xf numFmtId="41" fontId="13" fillId="0" borderId="18" xfId="5" applyNumberFormat="1" applyFont="1" applyFill="1" applyBorder="1" applyAlignment="1" applyProtection="1">
      <protection locked="0"/>
    </xf>
    <xf numFmtId="41" fontId="13" fillId="0" borderId="12" xfId="5" applyNumberFormat="1" applyFont="1" applyFill="1" applyBorder="1" applyAlignment="1" applyProtection="1">
      <protection locked="0"/>
    </xf>
    <xf numFmtId="41" fontId="12" fillId="0" borderId="45" xfId="1" applyNumberFormat="1" applyFont="1" applyFill="1" applyBorder="1" applyAlignment="1" applyProtection="1">
      <protection locked="0"/>
    </xf>
    <xf numFmtId="41" fontId="12" fillId="0" borderId="45" xfId="0" applyNumberFormat="1" applyFont="1" applyFill="1" applyBorder="1" applyAlignment="1" applyProtection="1">
      <protection locked="0"/>
    </xf>
    <xf numFmtId="41" fontId="12" fillId="0" borderId="36" xfId="5" applyNumberFormat="1" applyFont="1" applyFill="1" applyBorder="1" applyAlignment="1" applyProtection="1">
      <protection locked="0"/>
    </xf>
    <xf numFmtId="41" fontId="13" fillId="0" borderId="45" xfId="5" applyNumberFormat="1" applyFont="1" applyFill="1" applyBorder="1" applyAlignment="1" applyProtection="1">
      <protection locked="0"/>
    </xf>
    <xf numFmtId="41" fontId="13" fillId="0" borderId="14" xfId="5" applyNumberFormat="1" applyFont="1" applyFill="1" applyBorder="1" applyAlignment="1" applyProtection="1">
      <protection locked="0"/>
    </xf>
    <xf numFmtId="41" fontId="13" fillId="0" borderId="15" xfId="5" applyNumberFormat="1" applyFont="1" applyFill="1" applyBorder="1" applyAlignment="1" applyProtection="1">
      <protection locked="0"/>
    </xf>
    <xf numFmtId="41" fontId="12" fillId="2" borderId="13" xfId="0" applyNumberFormat="1" applyFont="1" applyFill="1" applyBorder="1" applyAlignment="1" applyProtection="1">
      <protection locked="0"/>
    </xf>
    <xf numFmtId="41" fontId="12" fillId="2" borderId="22" xfId="0" applyNumberFormat="1" applyFont="1" applyFill="1" applyBorder="1" applyAlignment="1" applyProtection="1">
      <protection locked="0"/>
    </xf>
    <xf numFmtId="41" fontId="13" fillId="0" borderId="1" xfId="5" applyNumberFormat="1" applyFont="1" applyFill="1" applyBorder="1" applyAlignment="1" applyProtection="1">
      <protection locked="0"/>
    </xf>
    <xf numFmtId="41" fontId="13" fillId="0" borderId="36" xfId="5" applyNumberFormat="1" applyFont="1" applyFill="1" applyBorder="1" applyAlignment="1" applyProtection="1">
      <protection locked="0"/>
    </xf>
    <xf numFmtId="41" fontId="13" fillId="2" borderId="39" xfId="1" applyNumberFormat="1" applyFont="1" applyFill="1" applyBorder="1" applyAlignment="1" applyProtection="1">
      <protection locked="0"/>
    </xf>
    <xf numFmtId="41" fontId="12" fillId="2" borderId="52" xfId="1" applyNumberFormat="1" applyFont="1" applyFill="1" applyBorder="1" applyAlignment="1" applyProtection="1">
      <protection locked="0"/>
    </xf>
    <xf numFmtId="44" fontId="12" fillId="0" borderId="19" xfId="0" applyNumberFormat="1" applyFont="1" applyFill="1" applyBorder="1" applyAlignment="1" applyProtection="1">
      <protection locked="0"/>
    </xf>
    <xf numFmtId="1" fontId="12" fillId="0" borderId="47" xfId="0" applyNumberFormat="1" applyFont="1" applyFill="1" applyBorder="1" applyAlignment="1" applyProtection="1">
      <alignment horizontal="center"/>
      <protection locked="0"/>
    </xf>
    <xf numFmtId="1" fontId="12" fillId="0" borderId="47" xfId="0" applyNumberFormat="1" applyFont="1" applyFill="1" applyBorder="1" applyAlignment="1" applyProtection="1">
      <alignment horizontal="center" wrapText="1"/>
      <protection locked="0"/>
    </xf>
    <xf numFmtId="1" fontId="12" fillId="0" borderId="53" xfId="0" applyNumberFormat="1" applyFont="1" applyFill="1" applyBorder="1" applyAlignment="1" applyProtection="1">
      <alignment horizontal="center" wrapText="1"/>
      <protection locked="0"/>
    </xf>
    <xf numFmtId="1" fontId="12" fillId="0" borderId="37" xfId="0" applyNumberFormat="1" applyFont="1" applyFill="1" applyBorder="1" applyAlignment="1" applyProtection="1">
      <alignment horizontal="center" wrapText="1"/>
      <protection locked="0"/>
    </xf>
    <xf numFmtId="37" fontId="12" fillId="0" borderId="0" xfId="0" applyNumberFormat="1" applyFont="1" applyFill="1" applyBorder="1" applyAlignment="1" applyProtection="1">
      <protection locked="0"/>
    </xf>
    <xf numFmtId="43" fontId="12" fillId="0" borderId="0" xfId="0" applyNumberFormat="1" applyFont="1" applyFill="1" applyBorder="1" applyAlignment="1" applyProtection="1">
      <protection locked="0"/>
    </xf>
    <xf numFmtId="44" fontId="12" fillId="0" borderId="47" xfId="0" applyNumberFormat="1" applyFont="1" applyBorder="1" applyAlignment="1"/>
    <xf numFmtId="44" fontId="12" fillId="0" borderId="0" xfId="0" applyNumberFormat="1" applyFont="1" applyBorder="1" applyAlignment="1"/>
    <xf numFmtId="44" fontId="12" fillId="0" borderId="1" xfId="0" applyNumberFormat="1" applyFont="1" applyBorder="1" applyAlignment="1"/>
    <xf numFmtId="44" fontId="22" fillId="0" borderId="0" xfId="0" applyNumberFormat="1" applyFont="1" applyBorder="1" applyAlignment="1"/>
    <xf numFmtId="44" fontId="13" fillId="0" borderId="65" xfId="0" applyNumberFormat="1" applyFont="1" applyBorder="1" applyAlignment="1"/>
    <xf numFmtId="44" fontId="12" fillId="0" borderId="4" xfId="0" applyNumberFormat="1" applyFont="1" applyBorder="1" applyAlignment="1"/>
    <xf numFmtId="44" fontId="13" fillId="0" borderId="64" xfId="0" applyNumberFormat="1" applyFont="1" applyBorder="1" applyAlignment="1"/>
    <xf numFmtId="44" fontId="12" fillId="0" borderId="33" xfId="0" applyNumberFormat="1" applyFont="1" applyBorder="1" applyAlignment="1"/>
    <xf numFmtId="44" fontId="12" fillId="0" borderId="48" xfId="0" applyNumberFormat="1" applyFont="1" applyBorder="1" applyAlignment="1"/>
    <xf numFmtId="44" fontId="13" fillId="0" borderId="63" xfId="0" applyNumberFormat="1" applyFont="1" applyBorder="1" applyAlignment="1"/>
    <xf numFmtId="44" fontId="12" fillId="0" borderId="4" xfId="5" applyNumberFormat="1" applyFont="1" applyBorder="1"/>
    <xf numFmtId="44" fontId="12" fillId="0" borderId="33" xfId="5" applyNumberFormat="1" applyFont="1" applyBorder="1"/>
    <xf numFmtId="44" fontId="13" fillId="0" borderId="18" xfId="5" applyNumberFormat="1" applyFont="1" applyBorder="1"/>
    <xf numFmtId="44" fontId="13" fillId="0" borderId="12" xfId="5" applyNumberFormat="1" applyFont="1" applyBorder="1"/>
    <xf numFmtId="44" fontId="12" fillId="0" borderId="11" xfId="5" applyNumberFormat="1" applyFont="1" applyFill="1" applyBorder="1"/>
    <xf numFmtId="44" fontId="12" fillId="0" borderId="13" xfId="5" applyNumberFormat="1" applyFont="1" applyFill="1" applyBorder="1"/>
    <xf numFmtId="44" fontId="12" fillId="0" borderId="11" xfId="0" applyNumberFormat="1" applyFont="1" applyBorder="1"/>
    <xf numFmtId="44" fontId="12" fillId="0" borderId="13" xfId="0" applyNumberFormat="1" applyFont="1" applyBorder="1"/>
    <xf numFmtId="44" fontId="12" fillId="0" borderId="1" xfId="0" applyNumberFormat="1" applyFont="1" applyBorder="1"/>
    <xf numFmtId="44" fontId="12" fillId="0" borderId="22" xfId="0" applyNumberFormat="1" applyFont="1" applyBorder="1"/>
    <xf numFmtId="44" fontId="13" fillId="0" borderId="47" xfId="5" applyNumberFormat="1" applyFont="1" applyBorder="1"/>
    <xf numFmtId="44" fontId="12" fillId="0" borderId="0" xfId="0" applyNumberFormat="1" applyFont="1" applyBorder="1"/>
    <xf numFmtId="44" fontId="13" fillId="0" borderId="65" xfId="0" applyNumberFormat="1" applyFont="1" applyBorder="1"/>
    <xf numFmtId="44" fontId="12" fillId="0" borderId="1" xfId="0" applyNumberFormat="1" applyFont="1" applyFill="1" applyBorder="1"/>
    <xf numFmtId="44" fontId="12" fillId="0" borderId="7" xfId="0" applyNumberFormat="1" applyFont="1" applyFill="1" applyBorder="1"/>
    <xf numFmtId="44" fontId="12" fillId="0" borderId="1" xfId="0" applyNumberFormat="1" applyFont="1" applyBorder="1" applyAlignment="1">
      <alignment horizontal="left"/>
    </xf>
    <xf numFmtId="44" fontId="12" fillId="0" borderId="8" xfId="0" applyNumberFormat="1" applyFont="1" applyFill="1" applyBorder="1"/>
    <xf numFmtId="44" fontId="12" fillId="0" borderId="0" xfId="0" applyNumberFormat="1" applyFont="1" applyFill="1" applyBorder="1"/>
    <xf numFmtId="44" fontId="13" fillId="0" borderId="9" xfId="0" applyNumberFormat="1" applyFont="1" applyFill="1" applyBorder="1"/>
    <xf numFmtId="44" fontId="12" fillId="0" borderId="2" xfId="0" applyNumberFormat="1" applyFont="1" applyFill="1" applyBorder="1" applyAlignment="1"/>
    <xf numFmtId="44" fontId="12" fillId="0" borderId="0" xfId="0" applyNumberFormat="1" applyFont="1" applyFill="1" applyBorder="1" applyAlignment="1"/>
    <xf numFmtId="44" fontId="12" fillId="0" borderId="1" xfId="0" applyNumberFormat="1" applyFont="1" applyFill="1" applyBorder="1" applyAlignment="1"/>
    <xf numFmtId="44" fontId="12" fillId="0" borderId="0" xfId="0" applyNumberFormat="1" applyFont="1" applyAlignment="1"/>
    <xf numFmtId="173" fontId="12" fillId="0" borderId="0" xfId="13" applyNumberFormat="1" applyFont="1" applyFill="1" applyBorder="1" applyAlignment="1">
      <alignment horizontal="right"/>
    </xf>
    <xf numFmtId="49" fontId="12" fillId="0" borderId="0" xfId="0" quotePrefix="1" applyNumberFormat="1" applyFont="1" applyFill="1" applyBorder="1" applyAlignment="1" applyProtection="1">
      <alignment horizontal="left"/>
      <protection locked="0"/>
    </xf>
    <xf numFmtId="165" fontId="12" fillId="0" borderId="30" xfId="0" applyNumberFormat="1" applyFont="1" applyFill="1" applyBorder="1" applyAlignment="1">
      <alignment horizontal="right"/>
    </xf>
    <xf numFmtId="42" fontId="13" fillId="0" borderId="1" xfId="5" applyNumberFormat="1" applyFont="1" applyFill="1" applyBorder="1" applyAlignment="1" applyProtection="1"/>
    <xf numFmtId="0" fontId="1" fillId="0" borderId="18" xfId="0" applyFont="1" applyFill="1" applyBorder="1" applyAlignment="1" applyProtection="1">
      <alignment horizontal="center" wrapText="1"/>
      <protection locked="0"/>
    </xf>
    <xf numFmtId="38" fontId="1" fillId="0" borderId="47" xfId="0" applyNumberFormat="1" applyFont="1" applyFill="1" applyBorder="1" applyAlignment="1" applyProtection="1">
      <alignment horizontal="center" wrapText="1"/>
      <protection locked="0"/>
    </xf>
    <xf numFmtId="171" fontId="28" fillId="0" borderId="0" xfId="0" applyNumberFormat="1" applyFont="1" applyFill="1" applyBorder="1" applyAlignment="1"/>
    <xf numFmtId="3" fontId="12" fillId="0" borderId="0" xfId="4" applyNumberFormat="1" applyFont="1" applyFill="1" applyBorder="1" applyAlignment="1">
      <alignment horizontal="center"/>
    </xf>
    <xf numFmtId="43" fontId="13" fillId="0" borderId="0" xfId="4" applyFont="1" applyFill="1" applyBorder="1"/>
    <xf numFmtId="168" fontId="12" fillId="0" borderId="0" xfId="4" applyNumberFormat="1" applyFont="1" applyFill="1" applyBorder="1"/>
    <xf numFmtId="168" fontId="13" fillId="0" borderId="0" xfId="4" applyNumberFormat="1" applyFont="1" applyFill="1" applyAlignment="1">
      <alignment horizontal="center"/>
    </xf>
    <xf numFmtId="168" fontId="12" fillId="0" borderId="1" xfId="4" applyNumberFormat="1" applyFont="1" applyFill="1" applyBorder="1" applyAlignment="1">
      <alignment horizontal="center"/>
    </xf>
    <xf numFmtId="168" fontId="13" fillId="0" borderId="0" xfId="4" applyNumberFormat="1" applyFont="1" applyFill="1" applyBorder="1" applyAlignment="1">
      <alignment horizontal="center"/>
    </xf>
    <xf numFmtId="168" fontId="12" fillId="0" borderId="1" xfId="4" applyNumberFormat="1" applyFont="1" applyFill="1" applyBorder="1" applyAlignment="1">
      <alignment horizontal="center" wrapText="1"/>
    </xf>
    <xf numFmtId="38" fontId="13" fillId="2" borderId="33" xfId="0" applyNumberFormat="1" applyFont="1" applyFill="1" applyBorder="1" applyAlignment="1" applyProtection="1">
      <alignment horizontal="center" wrapText="1"/>
      <protection locked="0"/>
    </xf>
    <xf numFmtId="38" fontId="13" fillId="2" borderId="62" xfId="0" applyNumberFormat="1" applyFont="1" applyFill="1" applyBorder="1" applyAlignment="1" applyProtection="1">
      <alignment horizontal="center" wrapText="1"/>
      <protection locked="0"/>
    </xf>
    <xf numFmtId="38" fontId="13" fillId="2" borderId="15" xfId="0" applyNumberFormat="1" applyFont="1" applyFill="1" applyBorder="1" applyAlignment="1" applyProtection="1">
      <alignment horizontal="center" wrapText="1"/>
      <protection locked="0"/>
    </xf>
    <xf numFmtId="0" fontId="13" fillId="0" borderId="0" xfId="7" applyFont="1" applyFill="1" applyBorder="1" applyAlignment="1">
      <alignment wrapText="1"/>
    </xf>
    <xf numFmtId="0" fontId="13" fillId="0" borderId="1" xfId="7" applyFont="1" applyFill="1" applyBorder="1" applyAlignment="1">
      <alignment horizontal="center"/>
    </xf>
    <xf numFmtId="0" fontId="13" fillId="0" borderId="1" xfId="7" applyFont="1" applyFill="1" applyBorder="1" applyAlignment="1">
      <alignment horizontal="center" wrapText="1"/>
    </xf>
    <xf numFmtId="0" fontId="13" fillId="0" borderId="0" xfId="7" applyFont="1" applyFill="1" applyBorder="1"/>
    <xf numFmtId="0" fontId="12" fillId="0" borderId="0" xfId="7" applyFont="1" applyFill="1" applyBorder="1"/>
    <xf numFmtId="49" fontId="12" fillId="0" borderId="1" xfId="7" applyNumberFormat="1" applyFont="1" applyFill="1" applyBorder="1"/>
    <xf numFmtId="0" fontId="12" fillId="0" borderId="1" xfId="7" applyFont="1" applyFill="1" applyBorder="1"/>
    <xf numFmtId="0" fontId="12" fillId="0" borderId="0" xfId="7" applyFont="1" applyFill="1" applyBorder="1" applyAlignment="1">
      <alignment wrapText="1"/>
    </xf>
    <xf numFmtId="0" fontId="12" fillId="0" borderId="1" xfId="9" applyFont="1" applyFill="1" applyBorder="1"/>
    <xf numFmtId="49" fontId="12" fillId="0" borderId="0" xfId="7" applyNumberFormat="1" applyFont="1" applyFill="1" applyBorder="1" applyAlignment="1">
      <alignment wrapText="1"/>
    </xf>
    <xf numFmtId="0" fontId="12" fillId="0" borderId="1" xfId="7" applyFont="1" applyFill="1" applyBorder="1" applyAlignment="1">
      <alignment wrapText="1"/>
    </xf>
    <xf numFmtId="0" fontId="12" fillId="0" borderId="1" xfId="7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168" fontId="12" fillId="0" borderId="0" xfId="4" applyNumberFormat="1" applyFont="1" applyFill="1"/>
    <xf numFmtId="0" fontId="13" fillId="0" borderId="0" xfId="10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right"/>
    </xf>
    <xf numFmtId="0" fontId="13" fillId="0" borderId="3" xfId="10" applyNumberFormat="1" applyFont="1" applyFill="1" applyBorder="1" applyAlignment="1">
      <alignment horizontal="left"/>
    </xf>
    <xf numFmtId="165" fontId="12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29" fillId="0" borderId="0" xfId="0" applyFont="1" applyFill="1" applyBorder="1"/>
    <xf numFmtId="0" fontId="29" fillId="0" borderId="0" xfId="0" applyFont="1" applyFill="1" applyBorder="1" applyAlignment="1"/>
    <xf numFmtId="3" fontId="29" fillId="0" borderId="0" xfId="0" applyNumberFormat="1" applyFont="1" applyFill="1" applyBorder="1" applyAlignment="1"/>
    <xf numFmtId="0" fontId="12" fillId="0" borderId="31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center"/>
    </xf>
    <xf numFmtId="0" fontId="12" fillId="0" borderId="34" xfId="0" applyFont="1" applyFill="1" applyBorder="1" applyAlignment="1"/>
    <xf numFmtId="0" fontId="29" fillId="0" borderId="28" xfId="0" applyFont="1" applyFill="1" applyBorder="1" applyAlignment="1">
      <alignment horizontal="center"/>
    </xf>
    <xf numFmtId="0" fontId="29" fillId="0" borderId="34" xfId="0" applyFont="1" applyFill="1" applyBorder="1" applyAlignment="1"/>
    <xf numFmtId="0" fontId="13" fillId="0" borderId="22" xfId="7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/>
    <xf numFmtId="43" fontId="12" fillId="0" borderId="0" xfId="4" applyFont="1" applyFill="1" applyBorder="1" applyAlignment="1">
      <alignment horizontal="center"/>
    </xf>
    <xf numFmtId="170" fontId="13" fillId="0" borderId="0" xfId="5" applyNumberFormat="1" applyFont="1" applyFill="1" applyBorder="1" applyAlignment="1">
      <alignment horizontal="center"/>
    </xf>
    <xf numFmtId="168" fontId="13" fillId="0" borderId="0" xfId="4" applyNumberFormat="1" applyFont="1" applyFill="1" applyBorder="1"/>
    <xf numFmtId="168" fontId="13" fillId="0" borderId="44" xfId="4" applyNumberFormat="1" applyFont="1" applyFill="1" applyBorder="1"/>
    <xf numFmtId="168" fontId="12" fillId="0" borderId="0" xfId="4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168" fontId="29" fillId="0" borderId="0" xfId="4" applyNumberFormat="1" applyFont="1" applyFill="1" applyBorder="1" applyAlignment="1">
      <alignment horizontal="center"/>
    </xf>
    <xf numFmtId="0" fontId="29" fillId="0" borderId="0" xfId="0" applyFont="1" applyFill="1"/>
    <xf numFmtId="0" fontId="13" fillId="0" borderId="0" xfId="0" applyFont="1" applyFill="1" applyAlignment="1">
      <alignment horizontal="left"/>
    </xf>
    <xf numFmtId="0" fontId="29" fillId="0" borderId="1" xfId="0" applyFont="1" applyFill="1" applyBorder="1" applyAlignment="1">
      <alignment horizontal="center"/>
    </xf>
    <xf numFmtId="168" fontId="29" fillId="0" borderId="1" xfId="4" applyNumberFormat="1" applyFont="1" applyFill="1" applyBorder="1" applyAlignment="1">
      <alignment horizontal="center"/>
    </xf>
    <xf numFmtId="43" fontId="29" fillId="0" borderId="1" xfId="4" applyNumberFormat="1" applyFont="1" applyFill="1" applyBorder="1" applyAlignment="1">
      <alignment horizontal="center"/>
    </xf>
    <xf numFmtId="168" fontId="13" fillId="0" borderId="6" xfId="4" applyNumberFormat="1" applyFont="1" applyFill="1" applyBorder="1"/>
    <xf numFmtId="0" fontId="29" fillId="0" borderId="1" xfId="0" applyFont="1" applyFill="1" applyBorder="1" applyAlignment="1">
      <alignment horizontal="center" wrapText="1"/>
    </xf>
    <xf numFmtId="168" fontId="29" fillId="0" borderId="1" xfId="4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/>
    <xf numFmtId="0" fontId="12" fillId="0" borderId="19" xfId="0" applyFont="1" applyFill="1" applyBorder="1"/>
    <xf numFmtId="168" fontId="12" fillId="0" borderId="1" xfId="4" applyNumberFormat="1" applyFont="1" applyFill="1" applyBorder="1"/>
    <xf numFmtId="0" fontId="12" fillId="0" borderId="42" xfId="0" applyFont="1" applyFill="1" applyBorder="1"/>
    <xf numFmtId="168" fontId="12" fillId="0" borderId="4" xfId="4" applyNumberFormat="1" applyFont="1" applyFill="1" applyBorder="1"/>
    <xf numFmtId="5" fontId="12" fillId="0" borderId="0" xfId="7" applyNumberFormat="1" applyFont="1" applyFill="1"/>
    <xf numFmtId="0" fontId="12" fillId="0" borderId="0" xfId="7" applyFont="1" applyFill="1" applyAlignment="1">
      <alignment vertical="top"/>
    </xf>
    <xf numFmtId="0" fontId="13" fillId="0" borderId="0" xfId="10" applyFont="1" applyFill="1" applyBorder="1" applyAlignment="1">
      <alignment horizontal="left"/>
    </xf>
    <xf numFmtId="49" fontId="12" fillId="0" borderId="1" xfId="15" applyNumberFormat="1" applyFont="1" applyFill="1" applyBorder="1" applyAlignment="1">
      <alignment vertical="top"/>
    </xf>
    <xf numFmtId="0" fontId="12" fillId="0" borderId="1" xfId="9" applyFont="1" applyFill="1" applyBorder="1" applyAlignment="1">
      <alignment vertical="top"/>
    </xf>
    <xf numFmtId="0" fontId="12" fillId="0" borderId="0" xfId="15" applyFont="1" applyFill="1" applyBorder="1" applyAlignment="1">
      <alignment vertical="top"/>
    </xf>
    <xf numFmtId="0" fontId="12" fillId="0" borderId="2" xfId="0" applyFon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/>
    <xf numFmtId="0" fontId="27" fillId="0" borderId="4" xfId="0" applyFont="1" applyFill="1" applyBorder="1" applyAlignment="1" applyProtection="1">
      <alignment horizontal="center"/>
    </xf>
    <xf numFmtId="41" fontId="12" fillId="0" borderId="4" xfId="1" applyNumberFormat="1" applyFont="1" applyFill="1" applyBorder="1" applyAlignment="1" applyProtection="1">
      <protection locked="0"/>
    </xf>
    <xf numFmtId="41" fontId="12" fillId="0" borderId="33" xfId="5" applyNumberFormat="1" applyFont="1" applyFill="1" applyBorder="1" applyAlignment="1" applyProtection="1">
      <protection locked="0"/>
    </xf>
    <xf numFmtId="0" fontId="12" fillId="0" borderId="3" xfId="0" applyNumberFormat="1" applyFont="1" applyFill="1" applyBorder="1" applyAlignment="1" applyProtection="1">
      <alignment horizontal="left"/>
      <protection locked="0"/>
    </xf>
    <xf numFmtId="0" fontId="12" fillId="0" borderId="6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2" fillId="4" borderId="0" xfId="7" applyFont="1" applyFill="1" applyBorder="1"/>
    <xf numFmtId="0" fontId="12" fillId="4" borderId="1" xfId="7" applyFont="1" applyFill="1" applyBorder="1"/>
    <xf numFmtId="0" fontId="12" fillId="4" borderId="1" xfId="9" applyFont="1" applyFill="1" applyBorder="1"/>
    <xf numFmtId="0" fontId="12" fillId="4" borderId="1" xfId="0" applyFont="1" applyFill="1" applyBorder="1" applyAlignment="1"/>
    <xf numFmtId="0" fontId="12" fillId="4" borderId="1" xfId="7" applyFont="1" applyFill="1" applyBorder="1" applyAlignment="1">
      <alignment wrapText="1"/>
    </xf>
    <xf numFmtId="0" fontId="12" fillId="0" borderId="1" xfId="15" applyFont="1" applyFill="1" applyBorder="1" applyAlignment="1">
      <alignment vertical="top" wrapText="1"/>
    </xf>
    <xf numFmtId="0" fontId="12" fillId="0" borderId="1" xfId="9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12" fillId="0" borderId="0" xfId="7" applyFont="1" applyFill="1" applyBorder="1" applyAlignment="1"/>
    <xf numFmtId="0" fontId="12" fillId="0" borderId="1" xfId="8" applyFont="1" applyFill="1" applyBorder="1" applyAlignment="1">
      <alignment wrapText="1"/>
    </xf>
    <xf numFmtId="0" fontId="13" fillId="0" borderId="0" xfId="7" applyFont="1" applyFill="1" applyBorder="1" applyAlignment="1">
      <alignment horizontal="center" wrapText="1"/>
    </xf>
    <xf numFmtId="0" fontId="13" fillId="4" borderId="6" xfId="8" applyFont="1" applyFill="1" applyBorder="1" applyAlignment="1"/>
    <xf numFmtId="0" fontId="0" fillId="0" borderId="43" xfId="0" applyFill="1" applyBorder="1" applyAlignment="1"/>
    <xf numFmtId="42" fontId="12" fillId="0" borderId="4" xfId="5" applyNumberFormat="1" applyFont="1" applyFill="1" applyBorder="1" applyAlignment="1" applyProtection="1">
      <protection locked="0"/>
    </xf>
    <xf numFmtId="42" fontId="13" fillId="0" borderId="33" xfId="5" applyNumberFormat="1" applyFont="1" applyFill="1" applyBorder="1" applyAlignment="1" applyProtection="1"/>
    <xf numFmtId="0" fontId="13" fillId="2" borderId="67" xfId="0" applyFont="1" applyFill="1" applyBorder="1"/>
    <xf numFmtId="0" fontId="12" fillId="2" borderId="18" xfId="0" applyFont="1" applyFill="1" applyBorder="1" applyProtection="1">
      <protection locked="0"/>
    </xf>
    <xf numFmtId="38" fontId="13" fillId="2" borderId="12" xfId="0" applyNumberFormat="1" applyFont="1" applyFill="1" applyBorder="1" applyAlignment="1" applyProtection="1">
      <alignment horizontal="center" wrapText="1"/>
      <protection locked="0"/>
    </xf>
    <xf numFmtId="42" fontId="12" fillId="0" borderId="33" xfId="5" applyNumberFormat="1" applyFont="1" applyFill="1" applyBorder="1" applyAlignment="1" applyProtection="1"/>
    <xf numFmtId="42" fontId="13" fillId="0" borderId="4" xfId="5" applyNumberFormat="1" applyFont="1" applyFill="1" applyBorder="1" applyAlignment="1"/>
    <xf numFmtId="42" fontId="12" fillId="0" borderId="4" xfId="5" applyNumberFormat="1" applyFont="1" applyFill="1" applyBorder="1" applyAlignment="1"/>
    <xf numFmtId="42" fontId="12" fillId="0" borderId="4" xfId="0" applyNumberFormat="1" applyFont="1" applyFill="1" applyBorder="1" applyAlignment="1" applyProtection="1">
      <protection locked="0"/>
    </xf>
    <xf numFmtId="0" fontId="13" fillId="2" borderId="25" xfId="0" applyFont="1" applyFill="1" applyBorder="1"/>
    <xf numFmtId="168" fontId="13" fillId="2" borderId="52" xfId="1" applyNumberFormat="1" applyFont="1" applyFill="1" applyBorder="1" applyProtection="1"/>
    <xf numFmtId="0" fontId="13" fillId="5" borderId="25" xfId="0" applyFont="1" applyFill="1" applyBorder="1" applyProtection="1">
      <protection locked="0"/>
    </xf>
    <xf numFmtId="41" fontId="12" fillId="2" borderId="39" xfId="0" applyNumberFormat="1" applyFont="1" applyFill="1" applyBorder="1" applyAlignment="1" applyProtection="1">
      <protection locked="0"/>
    </xf>
    <xf numFmtId="41" fontId="12" fillId="2" borderId="52" xfId="0" applyNumberFormat="1" applyFont="1" applyFill="1" applyBorder="1" applyAlignment="1" applyProtection="1"/>
    <xf numFmtId="41" fontId="13" fillId="2" borderId="39" xfId="1" applyNumberFormat="1" applyFont="1" applyFill="1" applyBorder="1" applyAlignment="1" applyProtection="1">
      <alignment horizontal="center"/>
    </xf>
    <xf numFmtId="41" fontId="13" fillId="2" borderId="39" xfId="1" applyNumberFormat="1" applyFont="1" applyFill="1" applyBorder="1" applyAlignment="1" applyProtection="1"/>
    <xf numFmtId="41" fontId="12" fillId="2" borderId="52" xfId="1" applyNumberFormat="1" applyFont="1" applyFill="1" applyBorder="1" applyAlignment="1" applyProtection="1"/>
    <xf numFmtId="0" fontId="13" fillId="0" borderId="25" xfId="0" applyFont="1" applyFill="1" applyBorder="1" applyAlignment="1" applyProtection="1">
      <alignment horizontal="left"/>
      <protection locked="0"/>
    </xf>
    <xf numFmtId="42" fontId="13" fillId="0" borderId="39" xfId="5" applyNumberFormat="1" applyFont="1" applyFill="1" applyBorder="1" applyAlignment="1" applyProtection="1"/>
    <xf numFmtId="41" fontId="12" fillId="2" borderId="39" xfId="0" applyNumberFormat="1" applyFont="1" applyFill="1" applyBorder="1" applyProtection="1">
      <protection locked="0"/>
    </xf>
    <xf numFmtId="41" fontId="12" fillId="2" borderId="39" xfId="0" applyNumberFormat="1" applyFont="1" applyFill="1" applyBorder="1" applyAlignment="1" applyProtection="1">
      <alignment wrapText="1"/>
      <protection locked="0"/>
    </xf>
    <xf numFmtId="41" fontId="12" fillId="2" borderId="52" xfId="0" applyNumberFormat="1" applyFont="1" applyFill="1" applyBorder="1" applyAlignment="1" applyProtection="1">
      <alignment wrapText="1"/>
    </xf>
    <xf numFmtId="0" fontId="13" fillId="0" borderId="25" xfId="0" applyFont="1" applyFill="1" applyBorder="1" applyProtection="1">
      <protection locked="0"/>
    </xf>
    <xf numFmtId="42" fontId="13" fillId="0" borderId="39" xfId="5" applyNumberFormat="1" applyFont="1" applyFill="1" applyBorder="1" applyAlignment="1" applyProtection="1">
      <alignment horizontal="left"/>
    </xf>
    <xf numFmtId="42" fontId="13" fillId="0" borderId="52" xfId="5" applyNumberFormat="1" applyFont="1" applyFill="1" applyBorder="1" applyAlignment="1" applyProtection="1">
      <alignment horizontal="left"/>
    </xf>
    <xf numFmtId="0" fontId="31" fillId="0" borderId="0" xfId="0" applyFont="1" applyFill="1" applyBorder="1"/>
    <xf numFmtId="0" fontId="12" fillId="0" borderId="0" xfId="8" applyFont="1" applyFill="1" applyBorder="1" applyAlignment="1">
      <alignment wrapText="1"/>
    </xf>
    <xf numFmtId="0" fontId="12" fillId="0" borderId="0" xfId="2" applyNumberFormat="1" applyFont="1" applyFill="1" applyBorder="1" applyAlignment="1">
      <alignment wrapText="1"/>
    </xf>
    <xf numFmtId="0" fontId="12" fillId="0" borderId="0" xfId="4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49" xfId="0" applyFont="1" applyFill="1" applyBorder="1" applyAlignment="1" applyProtection="1">
      <alignment horizontal="right"/>
      <protection locked="0"/>
    </xf>
    <xf numFmtId="0" fontId="12" fillId="4" borderId="29" xfId="0" applyFont="1" applyFill="1" applyBorder="1" applyAlignment="1" applyProtection="1">
      <alignment horizontal="right"/>
      <protection locked="0"/>
    </xf>
    <xf numFmtId="168" fontId="13" fillId="4" borderId="39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right"/>
      <protection locked="0"/>
    </xf>
    <xf numFmtId="0" fontId="13" fillId="0" borderId="6" xfId="8" applyFont="1" applyFill="1" applyBorder="1" applyAlignment="1"/>
    <xf numFmtId="0" fontId="12" fillId="4" borderId="0" xfId="0" applyFont="1" applyFill="1" applyBorder="1"/>
    <xf numFmtId="0" fontId="31" fillId="4" borderId="0" xfId="0" applyFont="1" applyFill="1" applyBorder="1"/>
    <xf numFmtId="0" fontId="12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right"/>
      <protection locked="0"/>
    </xf>
    <xf numFmtId="0" fontId="12" fillId="4" borderId="10" xfId="0" applyFont="1" applyFill="1" applyBorder="1" applyProtection="1">
      <protection locked="0"/>
    </xf>
    <xf numFmtId="0" fontId="12" fillId="4" borderId="6" xfId="0" applyFont="1" applyFill="1" applyBorder="1" applyAlignment="1" applyProtection="1">
      <alignment horizontal="right"/>
      <protection locked="0"/>
    </xf>
    <xf numFmtId="0" fontId="13" fillId="0" borderId="26" xfId="0" applyFont="1" applyFill="1" applyBorder="1" applyAlignment="1" applyProtection="1">
      <alignment shrinkToFit="1"/>
      <protection locked="0"/>
    </xf>
    <xf numFmtId="0" fontId="1" fillId="4" borderId="0" xfId="0" applyFont="1" applyFill="1"/>
    <xf numFmtId="0" fontId="12" fillId="0" borderId="17" xfId="7" applyFont="1" applyFill="1" applyBorder="1" applyAlignment="1">
      <alignment horizontal="center" wrapText="1"/>
    </xf>
    <xf numFmtId="171" fontId="12" fillId="0" borderId="26" xfId="0" applyNumberFormat="1" applyFont="1" applyFill="1" applyBorder="1" applyAlignment="1"/>
    <xf numFmtId="172" fontId="12" fillId="0" borderId="46" xfId="0" applyNumberFormat="1" applyFont="1" applyFill="1" applyBorder="1" applyAlignment="1">
      <alignment horizontal="center"/>
    </xf>
    <xf numFmtId="0" fontId="32" fillId="0" borderId="61" xfId="0" applyFont="1" applyFill="1" applyBorder="1" applyAlignment="1" applyProtection="1">
      <alignment horizontal="center"/>
      <protection locked="0"/>
    </xf>
    <xf numFmtId="165" fontId="32" fillId="0" borderId="6" xfId="0" applyNumberFormat="1" applyFont="1" applyFill="1" applyBorder="1" applyAlignment="1">
      <alignment horizontal="center"/>
    </xf>
    <xf numFmtId="44" fontId="12" fillId="0" borderId="68" xfId="0" applyNumberFormat="1" applyFont="1" applyBorder="1"/>
    <xf numFmtId="44" fontId="13" fillId="0" borderId="63" xfId="0" applyNumberFormat="1" applyFont="1" applyBorder="1"/>
    <xf numFmtId="44" fontId="12" fillId="0" borderId="34" xfId="0" applyNumberFormat="1" applyFont="1" applyBorder="1" applyAlignment="1"/>
    <xf numFmtId="44" fontId="12" fillId="0" borderId="22" xfId="0" applyNumberFormat="1" applyFont="1" applyBorder="1" applyAlignment="1"/>
    <xf numFmtId="44" fontId="22" fillId="0" borderId="34" xfId="0" applyNumberFormat="1" applyFont="1" applyBorder="1" applyAlignment="1"/>
    <xf numFmtId="49" fontId="12" fillId="0" borderId="28" xfId="0" applyNumberFormat="1" applyFont="1" applyBorder="1" applyAlignment="1"/>
    <xf numFmtId="49" fontId="13" fillId="0" borderId="55" xfId="0" applyNumberFormat="1" applyFont="1" applyBorder="1" applyAlignment="1"/>
    <xf numFmtId="49" fontId="13" fillId="0" borderId="28" xfId="0" applyNumberFormat="1" applyFont="1" applyBorder="1" applyAlignment="1"/>
    <xf numFmtId="49" fontId="12" fillId="0" borderId="6" xfId="0" applyNumberFormat="1" applyFont="1" applyFill="1" applyBorder="1" applyAlignment="1" applyProtection="1">
      <alignment horizontal="left"/>
      <protection locked="0"/>
    </xf>
    <xf numFmtId="43" fontId="12" fillId="0" borderId="0" xfId="1" applyFont="1" applyFill="1" applyBorder="1"/>
    <xf numFmtId="43" fontId="12" fillId="0" borderId="0" xfId="0" applyNumberFormat="1" applyFont="1" applyFill="1" applyBorder="1"/>
    <xf numFmtId="4" fontId="12" fillId="0" borderId="0" xfId="0" applyNumberFormat="1" applyFont="1" applyFill="1" applyBorder="1"/>
    <xf numFmtId="0" fontId="13" fillId="4" borderId="13" xfId="0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168" fontId="12" fillId="0" borderId="47" xfId="4" applyNumberFormat="1" applyFont="1" applyFill="1" applyBorder="1" applyAlignment="1">
      <alignment horizontal="center"/>
    </xf>
    <xf numFmtId="43" fontId="12" fillId="0" borderId="47" xfId="1" applyFont="1" applyFill="1" applyBorder="1" applyAlignment="1"/>
    <xf numFmtId="0" fontId="12" fillId="0" borderId="6" xfId="0" applyNumberFormat="1" applyFont="1" applyBorder="1" applyAlignment="1"/>
    <xf numFmtId="0" fontId="12" fillId="0" borderId="3" xfId="0" applyNumberFormat="1" applyFont="1" applyBorder="1"/>
    <xf numFmtId="0" fontId="12" fillId="0" borderId="4" xfId="0" quotePrefix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/>
    <xf numFmtId="0" fontId="12" fillId="0" borderId="19" xfId="0" applyFont="1" applyFill="1" applyBorder="1" applyAlignment="1"/>
    <xf numFmtId="0" fontId="12" fillId="0" borderId="3" xfId="0" applyFont="1" applyFill="1" applyBorder="1" applyAlignment="1"/>
    <xf numFmtId="0" fontId="29" fillId="0" borderId="1" xfId="0" applyFont="1" applyFill="1" applyBorder="1" applyAlignment="1">
      <alignment horizontal="center" wrapText="1"/>
    </xf>
    <xf numFmtId="0" fontId="12" fillId="0" borderId="23" xfId="0" applyFont="1" applyFill="1" applyBorder="1" applyAlignment="1" applyProtection="1">
      <alignment shrinkToFit="1"/>
      <protection locked="0"/>
    </xf>
    <xf numFmtId="0" fontId="12" fillId="0" borderId="17" xfId="0" applyFont="1" applyFill="1" applyBorder="1" applyAlignment="1" applyProtection="1">
      <alignment shrinkToFit="1"/>
      <protection locked="0"/>
    </xf>
    <xf numFmtId="0" fontId="12" fillId="3" borderId="23" xfId="0" applyFont="1" applyFill="1" applyBorder="1" applyAlignment="1" applyProtection="1">
      <alignment shrinkToFit="1"/>
      <protection locked="0"/>
    </xf>
    <xf numFmtId="0" fontId="12" fillId="3" borderId="17" xfId="0" applyFont="1" applyFill="1" applyBorder="1" applyAlignment="1" applyProtection="1">
      <alignment shrinkToFit="1"/>
      <protection locked="0"/>
    </xf>
    <xf numFmtId="0" fontId="12" fillId="0" borderId="23" xfId="0" applyFont="1" applyFill="1" applyBorder="1" applyAlignment="1">
      <alignment shrinkToFit="1"/>
    </xf>
    <xf numFmtId="0" fontId="12" fillId="0" borderId="17" xfId="0" applyFont="1" applyFill="1" applyBorder="1" applyAlignment="1">
      <alignment shrinkToFit="1"/>
    </xf>
    <xf numFmtId="0" fontId="12" fillId="0" borderId="17" xfId="0" applyNumberFormat="1" applyFont="1" applyFill="1" applyBorder="1" applyAlignment="1" applyProtection="1">
      <alignment horizontal="left" shrinkToFit="1"/>
      <protection locked="0"/>
    </xf>
    <xf numFmtId="0" fontId="12" fillId="0" borderId="23" xfId="0" applyNumberFormat="1" applyFont="1" applyFill="1" applyBorder="1" applyAlignment="1" applyProtection="1">
      <alignment horizontal="left" shrinkToFit="1"/>
      <protection locked="0"/>
    </xf>
    <xf numFmtId="0" fontId="12" fillId="0" borderId="51" xfId="0" applyNumberFormat="1" applyFont="1" applyFill="1" applyBorder="1" applyAlignment="1" applyProtection="1">
      <alignment horizontal="left" shrinkToFit="1"/>
      <protection locked="0"/>
    </xf>
    <xf numFmtId="0" fontId="28" fillId="0" borderId="55" xfId="7" applyFont="1" applyFill="1" applyBorder="1" applyAlignment="1" applyProtection="1">
      <alignment horizontal="left"/>
      <protection locked="0"/>
    </xf>
    <xf numFmtId="4" fontId="12" fillId="6" borderId="47" xfId="4" applyNumberFormat="1" applyFont="1" applyFill="1" applyBorder="1" applyAlignment="1">
      <alignment horizontal="center"/>
    </xf>
    <xf numFmtId="42" fontId="13" fillId="6" borderId="48" xfId="5" applyNumberFormat="1" applyFont="1" applyFill="1" applyBorder="1" applyAlignment="1">
      <alignment horizontal="center"/>
    </xf>
    <xf numFmtId="42" fontId="13" fillId="6" borderId="0" xfId="4" applyNumberFormat="1" applyFont="1" applyFill="1" applyBorder="1"/>
    <xf numFmtId="9" fontId="13" fillId="6" borderId="0" xfId="13" applyFont="1" applyFill="1" applyBorder="1"/>
    <xf numFmtId="168" fontId="13" fillId="6" borderId="6" xfId="4" applyNumberFormat="1" applyFont="1" applyFill="1" applyBorder="1"/>
    <xf numFmtId="0" fontId="12" fillId="0" borderId="1" xfId="0" applyFont="1" applyFill="1" applyBorder="1"/>
    <xf numFmtId="168" fontId="13" fillId="6" borderId="44" xfId="4" applyNumberFormat="1" applyFont="1" applyFill="1" applyBorder="1"/>
    <xf numFmtId="9" fontId="13" fillId="6" borderId="0" xfId="13" applyFont="1" applyFill="1"/>
    <xf numFmtId="168" fontId="10" fillId="6" borderId="44" xfId="4" applyNumberFormat="1" applyFont="1" applyFill="1" applyBorder="1"/>
    <xf numFmtId="168" fontId="13" fillId="0" borderId="3" xfId="0" applyNumberFormat="1" applyFont="1" applyFill="1" applyBorder="1"/>
    <xf numFmtId="173" fontId="13" fillId="4" borderId="52" xfId="13" applyNumberFormat="1" applyFont="1" applyFill="1" applyBorder="1" applyAlignment="1" applyProtection="1">
      <alignment horizontal="center" wrapText="1"/>
    </xf>
    <xf numFmtId="0" fontId="12" fillId="4" borderId="43" xfId="0" applyFont="1" applyFill="1" applyBorder="1" applyAlignment="1" applyProtection="1">
      <alignment horizontal="right"/>
      <protection locked="0"/>
    </xf>
    <xf numFmtId="168" fontId="13" fillId="4" borderId="38" xfId="1" applyNumberFormat="1" applyFont="1" applyFill="1" applyBorder="1" applyProtection="1">
      <protection locked="0"/>
    </xf>
    <xf numFmtId="0" fontId="12" fillId="0" borderId="70" xfId="0" applyFont="1" applyFill="1" applyBorder="1" applyAlignment="1" applyProtection="1">
      <alignment shrinkToFit="1"/>
      <protection locked="0"/>
    </xf>
    <xf numFmtId="42" fontId="12" fillId="0" borderId="61" xfId="0" applyNumberFormat="1" applyFont="1" applyFill="1" applyBorder="1" applyAlignment="1" applyProtection="1"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2" fillId="0" borderId="40" xfId="0" applyFont="1" applyFill="1" applyBorder="1" applyAlignment="1" applyProtection="1">
      <protection locked="0"/>
    </xf>
    <xf numFmtId="0" fontId="0" fillId="0" borderId="43" xfId="0" applyFill="1" applyBorder="1" applyAlignment="1"/>
    <xf numFmtId="0" fontId="0" fillId="0" borderId="60" xfId="0" applyFill="1" applyBorder="1" applyAlignment="1"/>
    <xf numFmtId="0" fontId="13" fillId="0" borderId="38" xfId="0" applyFont="1" applyFill="1" applyBorder="1" applyAlignment="1" applyProtection="1">
      <alignment horizontal="right"/>
      <protection locked="0"/>
    </xf>
    <xf numFmtId="0" fontId="1" fillId="0" borderId="60" xfId="0" applyFont="1" applyBorder="1" applyAlignment="1" applyProtection="1">
      <protection locked="0"/>
    </xf>
    <xf numFmtId="0" fontId="12" fillId="0" borderId="10" xfId="0" applyFont="1" applyFill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right"/>
      <protection locked="0"/>
    </xf>
    <xf numFmtId="0" fontId="13" fillId="0" borderId="10" xfId="0" applyFont="1" applyFill="1" applyBorder="1" applyAlignment="1" applyProtection="1">
      <alignment horizontal="right"/>
      <protection locked="0"/>
    </xf>
    <xf numFmtId="0" fontId="13" fillId="0" borderId="6" xfId="0" applyFont="1" applyBorder="1" applyAlignment="1" applyProtection="1">
      <alignment horizontal="right"/>
      <protection locked="0"/>
    </xf>
    <xf numFmtId="0" fontId="13" fillId="0" borderId="28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3" fillId="2" borderId="31" xfId="0" applyFont="1" applyFill="1" applyBorder="1" applyAlignment="1" applyProtection="1">
      <alignment horizontal="left"/>
      <protection locked="0"/>
    </xf>
    <xf numFmtId="0" fontId="13" fillId="2" borderId="32" xfId="0" applyFont="1" applyFill="1" applyBorder="1" applyAlignment="1" applyProtection="1">
      <alignment horizontal="left"/>
      <protection locked="0"/>
    </xf>
    <xf numFmtId="49" fontId="12" fillId="0" borderId="38" xfId="0" applyNumberFormat="1" applyFont="1" applyBorder="1" applyAlignment="1">
      <alignment horizontal="right"/>
    </xf>
    <xf numFmtId="49" fontId="12" fillId="0" borderId="60" xfId="0" applyNumberFormat="1" applyFont="1" applyBorder="1" applyAlignment="1">
      <alignment horizontal="right"/>
    </xf>
    <xf numFmtId="0" fontId="12" fillId="0" borderId="29" xfId="0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9" fontId="12" fillId="0" borderId="55" xfId="0" applyNumberFormat="1" applyFont="1" applyBorder="1" applyAlignment="1"/>
    <xf numFmtId="0" fontId="0" fillId="0" borderId="2" xfId="0" applyBorder="1" applyAlignment="1"/>
    <xf numFmtId="49" fontId="13" fillId="0" borderId="49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49" fontId="13" fillId="0" borderId="55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49" fontId="13" fillId="0" borderId="5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4" borderId="57" xfId="0" applyNumberFormat="1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5" fontId="13" fillId="4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right"/>
    </xf>
    <xf numFmtId="49" fontId="12" fillId="0" borderId="19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49" fontId="13" fillId="0" borderId="49" xfId="0" applyNumberFormat="1" applyFont="1" applyFill="1" applyBorder="1" applyAlignment="1">
      <alignment horizontal="right"/>
    </xf>
    <xf numFmtId="0" fontId="24" fillId="0" borderId="59" xfId="0" applyFont="1" applyBorder="1" applyAlignment="1">
      <alignment horizontal="right"/>
    </xf>
    <xf numFmtId="49" fontId="12" fillId="0" borderId="10" xfId="0" applyNumberFormat="1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49" fontId="12" fillId="0" borderId="55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right"/>
    </xf>
    <xf numFmtId="49" fontId="13" fillId="0" borderId="59" xfId="0" applyNumberFormat="1" applyFont="1" applyFill="1" applyBorder="1" applyAlignment="1">
      <alignment horizontal="right"/>
    </xf>
    <xf numFmtId="42" fontId="13" fillId="0" borderId="65" xfId="0" applyNumberFormat="1" applyFont="1" applyBorder="1" applyAlignment="1">
      <alignment horizontal="right"/>
    </xf>
    <xf numFmtId="0" fontId="24" fillId="0" borderId="65" xfId="0" applyFont="1" applyBorder="1" applyAlignment="1">
      <alignment horizontal="right"/>
    </xf>
    <xf numFmtId="49" fontId="12" fillId="0" borderId="31" xfId="0" applyNumberFormat="1" applyFont="1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49" fontId="12" fillId="0" borderId="55" xfId="0" applyNumberFormat="1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left" wrapText="1"/>
    </xf>
    <xf numFmtId="49" fontId="13" fillId="0" borderId="49" xfId="0" applyNumberFormat="1" applyFont="1" applyFill="1" applyBorder="1" applyAlignment="1">
      <alignment horizontal="right" wrapText="1"/>
    </xf>
    <xf numFmtId="0" fontId="24" fillId="0" borderId="59" xfId="0" applyFont="1" applyBorder="1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left"/>
    </xf>
    <xf numFmtId="0" fontId="24" fillId="0" borderId="3" xfId="0" applyFont="1" applyBorder="1" applyAlignment="1"/>
    <xf numFmtId="0" fontId="24" fillId="0" borderId="2" xfId="0" applyFont="1" applyBorder="1" applyAlignment="1"/>
    <xf numFmtId="49" fontId="13" fillId="0" borderId="6" xfId="0" applyNumberFormat="1" applyFont="1" applyBorder="1" applyAlignment="1"/>
    <xf numFmtId="0" fontId="0" fillId="0" borderId="6" xfId="0" applyBorder="1" applyAlignment="1"/>
    <xf numFmtId="49" fontId="1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3" fillId="0" borderId="19" xfId="0" applyNumberFormat="1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12" fillId="0" borderId="1" xfId="0" applyFont="1" applyFill="1" applyBorder="1" applyAlignment="1"/>
    <xf numFmtId="0" fontId="12" fillId="0" borderId="20" xfId="0" applyFont="1" applyFill="1" applyBorder="1" applyAlignment="1"/>
    <xf numFmtId="0" fontId="28" fillId="0" borderId="20" xfId="0" applyFont="1" applyFill="1" applyBorder="1" applyAlignment="1"/>
    <xf numFmtId="0" fontId="28" fillId="0" borderId="21" xfId="0" applyFont="1" applyFill="1" applyBorder="1" applyAlignment="1"/>
    <xf numFmtId="0" fontId="12" fillId="0" borderId="6" xfId="0" applyFont="1" applyFill="1" applyBorder="1" applyAlignment="1">
      <alignment vertical="top" wrapText="1"/>
    </xf>
    <xf numFmtId="0" fontId="28" fillId="0" borderId="6" xfId="0" applyFont="1" applyFill="1" applyBorder="1" applyAlignment="1">
      <alignment wrapText="1"/>
    </xf>
    <xf numFmtId="0" fontId="28" fillId="0" borderId="30" xfId="0" applyFont="1" applyFill="1" applyBorder="1" applyAlignment="1">
      <alignment wrapText="1"/>
    </xf>
    <xf numFmtId="44" fontId="28" fillId="0" borderId="19" xfId="0" applyNumberFormat="1" applyFont="1" applyFill="1" applyBorder="1" applyAlignment="1">
      <alignment horizontal="left"/>
    </xf>
    <xf numFmtId="44" fontId="28" fillId="0" borderId="2" xfId="0" applyNumberFormat="1" applyFont="1" applyFill="1" applyBorder="1" applyAlignment="1"/>
    <xf numFmtId="0" fontId="12" fillId="0" borderId="19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12" fillId="0" borderId="6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2" xfId="0" applyFont="1" applyFill="1" applyBorder="1" applyAlignment="1"/>
    <xf numFmtId="0" fontId="12" fillId="0" borderId="0" xfId="0" applyFont="1" applyFill="1" applyAlignment="1"/>
    <xf numFmtId="0" fontId="13" fillId="0" borderId="6" xfId="0" applyFont="1" applyFill="1" applyBorder="1" applyAlignment="1">
      <alignment horizontal="center"/>
    </xf>
    <xf numFmtId="0" fontId="28" fillId="0" borderId="6" xfId="0" applyFont="1" applyFill="1" applyBorder="1" applyAlignment="1"/>
    <xf numFmtId="0" fontId="34" fillId="0" borderId="6" xfId="0" applyFont="1" applyFill="1" applyBorder="1" applyAlignment="1">
      <alignment horizontal="left"/>
    </xf>
    <xf numFmtId="0" fontId="35" fillId="0" borderId="6" xfId="0" applyFont="1" applyFill="1" applyBorder="1" applyAlignment="1">
      <alignment horizontal="left"/>
    </xf>
    <xf numFmtId="168" fontId="13" fillId="6" borderId="69" xfId="4" applyNumberFormat="1" applyFont="1" applyFill="1" applyBorder="1" applyAlignment="1"/>
    <xf numFmtId="0" fontId="0" fillId="6" borderId="69" xfId="0" applyFill="1" applyBorder="1" applyAlignment="1"/>
    <xf numFmtId="2" fontId="29" fillId="0" borderId="0" xfId="14" applyNumberFormat="1" applyFont="1" applyAlignment="1">
      <alignment horizontal="left" wrapText="1"/>
    </xf>
    <xf numFmtId="0" fontId="12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2" fontId="12" fillId="0" borderId="0" xfId="14" applyNumberFormat="1" applyFont="1" applyAlignment="1">
      <alignment horizontal="left" vertical="center" wrapText="1"/>
    </xf>
    <xf numFmtId="0" fontId="29" fillId="0" borderId="20" xfId="0" applyFont="1" applyFill="1" applyBorder="1" applyAlignment="1"/>
    <xf numFmtId="0" fontId="30" fillId="0" borderId="20" xfId="0" applyFont="1" applyFill="1" applyBorder="1" applyAlignment="1"/>
    <xf numFmtId="0" fontId="30" fillId="0" borderId="21" xfId="0" applyFont="1" applyFill="1" applyBorder="1" applyAlignment="1"/>
    <xf numFmtId="0" fontId="29" fillId="0" borderId="6" xfId="0" applyFont="1" applyFill="1" applyBorder="1" applyAlignment="1">
      <alignment vertical="top" wrapText="1"/>
    </xf>
    <xf numFmtId="0" fontId="30" fillId="0" borderId="6" xfId="0" applyFont="1" applyFill="1" applyBorder="1" applyAlignment="1">
      <alignment wrapText="1"/>
    </xf>
    <xf numFmtId="0" fontId="30" fillId="0" borderId="30" xfId="0" applyFont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29" fillId="0" borderId="1" xfId="0" applyFont="1" applyFill="1" applyBorder="1" applyAlignment="1"/>
    <xf numFmtId="0" fontId="29" fillId="0" borderId="19" xfId="0" applyFont="1" applyFill="1" applyBorder="1" applyAlignment="1"/>
    <xf numFmtId="0" fontId="29" fillId="0" borderId="3" xfId="0" applyFont="1" applyFill="1" applyBorder="1" applyAlignment="1"/>
    <xf numFmtId="0" fontId="12" fillId="0" borderId="19" xfId="0" applyFont="1" applyFill="1" applyBorder="1" applyAlignment="1"/>
    <xf numFmtId="0" fontId="29" fillId="0" borderId="1" xfId="0" applyFont="1" applyFill="1" applyBorder="1" applyAlignment="1">
      <alignment horizontal="center" wrapText="1"/>
    </xf>
  </cellXfs>
  <cellStyles count="16">
    <cellStyle name="Comma" xfId="1" builtinId="3"/>
    <cellStyle name="comma (0)" xfId="2"/>
    <cellStyle name="Comma 2" xfId="3"/>
    <cellStyle name="Comma 4" xfId="4"/>
    <cellStyle name="Currency" xfId="5" builtinId="4"/>
    <cellStyle name="Currency 2" xfId="6"/>
    <cellStyle name="Normal" xfId="0" builtinId="0"/>
    <cellStyle name="Normal 2" xfId="7"/>
    <cellStyle name="Normal 2 2" xfId="15"/>
    <cellStyle name="Normal 3" xfId="8"/>
    <cellStyle name="Normal 4" xfId="9"/>
    <cellStyle name="Normal_0001HMCRuos" xfId="10"/>
    <cellStyle name="Normal_bennycrdc9899" xfId="11"/>
    <cellStyle name="Normal_COE  draft 1 FY05-06 budget " xfId="14"/>
    <cellStyle name="Normal_DPH#1" xfId="12"/>
    <cellStyle name="Percent" xfId="1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0000FF"/>
      <color rgb="FFFFFFCC"/>
      <color rgb="FFFFCC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51"/>
  <sheetViews>
    <sheetView tabSelected="1" zoomScaleNormal="100" zoomScalePageLayoutView="75" workbookViewId="0">
      <selection sqref="A1:H1"/>
    </sheetView>
  </sheetViews>
  <sheetFormatPr defaultColWidth="34.140625" defaultRowHeight="14.25"/>
  <cols>
    <col min="1" max="1" width="51.7109375" style="1" customWidth="1"/>
    <col min="2" max="2" width="12.7109375" style="1" customWidth="1"/>
    <col min="3" max="3" width="13" style="1" customWidth="1"/>
    <col min="4" max="4" width="13.140625" style="17" customWidth="1"/>
    <col min="5" max="5" width="15" style="17" customWidth="1"/>
    <col min="6" max="6" width="13" style="17" customWidth="1"/>
    <col min="7" max="7" width="13.7109375" style="17" customWidth="1"/>
    <col min="8" max="8" width="18.28515625" style="1" customWidth="1"/>
    <col min="9" max="9" width="89.7109375" style="1" bestFit="1" customWidth="1"/>
    <col min="10" max="15" width="9.140625" style="1" customWidth="1"/>
    <col min="16" max="16" width="61.5703125" style="1" bestFit="1" customWidth="1"/>
    <col min="17" max="250" width="9.140625" style="1" customWidth="1"/>
    <col min="251" max="251" width="13.28515625" style="15" bestFit="1" customWidth="1"/>
    <col min="252" max="16384" width="34.140625" style="1"/>
  </cols>
  <sheetData>
    <row r="1" spans="1:251" s="4" customFormat="1" ht="15.75" thickBot="1">
      <c r="A1" s="523" t="s">
        <v>285</v>
      </c>
      <c r="B1" s="523"/>
      <c r="C1" s="523"/>
      <c r="D1" s="523"/>
      <c r="E1" s="523"/>
      <c r="F1" s="523"/>
      <c r="G1" s="523"/>
      <c r="H1" s="523"/>
      <c r="IQ1" s="12"/>
    </row>
    <row r="2" spans="1:251" s="4" customFormat="1" ht="15">
      <c r="A2" s="13" t="s">
        <v>715</v>
      </c>
      <c r="B2" s="317"/>
      <c r="C2" s="19"/>
      <c r="D2" s="19"/>
      <c r="E2" s="18"/>
      <c r="G2" s="128"/>
      <c r="H2" s="318" t="s">
        <v>461</v>
      </c>
      <c r="IQ2" s="12"/>
    </row>
    <row r="3" spans="1:251">
      <c r="A3" s="13" t="s">
        <v>843</v>
      </c>
      <c r="B3" s="14"/>
      <c r="C3" s="156"/>
      <c r="D3" s="157"/>
      <c r="E3" s="157"/>
      <c r="F3" s="1"/>
      <c r="G3" s="128" t="s">
        <v>441</v>
      </c>
      <c r="H3" s="177"/>
      <c r="I3" s="2" t="s">
        <v>573</v>
      </c>
      <c r="P3" s="3" t="s">
        <v>280</v>
      </c>
    </row>
    <row r="4" spans="1:251" ht="15" thickBot="1">
      <c r="A4" s="451" t="s">
        <v>839</v>
      </c>
      <c r="B4" s="117"/>
      <c r="C4" s="117"/>
      <c r="D4" s="118"/>
      <c r="E4" s="118"/>
      <c r="F4" s="179"/>
      <c r="G4" s="174" t="s">
        <v>442</v>
      </c>
      <c r="H4" s="468"/>
      <c r="I4" s="7"/>
      <c r="P4" s="3"/>
    </row>
    <row r="5" spans="1:251" s="19" customFormat="1">
      <c r="A5" s="13" t="s">
        <v>838</v>
      </c>
      <c r="B5" s="469" t="s">
        <v>37</v>
      </c>
      <c r="C5" s="469" t="s">
        <v>37</v>
      </c>
      <c r="D5" s="469" t="s">
        <v>37</v>
      </c>
      <c r="E5" s="469" t="s">
        <v>37</v>
      </c>
      <c r="F5" s="469" t="s">
        <v>37</v>
      </c>
      <c r="G5" s="469" t="s">
        <v>37</v>
      </c>
      <c r="H5" s="119"/>
      <c r="I5" s="151"/>
      <c r="K5" s="16"/>
    </row>
    <row r="6" spans="1:251">
      <c r="A6" s="13" t="s">
        <v>173</v>
      </c>
      <c r="B6" s="21"/>
      <c r="C6" s="21"/>
      <c r="D6" s="21"/>
      <c r="E6" s="21"/>
      <c r="F6" s="21"/>
      <c r="G6" s="21"/>
      <c r="H6" s="22"/>
      <c r="I6" s="6"/>
      <c r="P6" s="23"/>
      <c r="IQ6" s="1"/>
    </row>
    <row r="7" spans="1:251">
      <c r="A7" s="13" t="s">
        <v>452</v>
      </c>
      <c r="B7" s="112"/>
      <c r="C7" s="112"/>
      <c r="D7" s="112"/>
      <c r="E7" s="112"/>
      <c r="F7" s="112"/>
      <c r="G7" s="112"/>
      <c r="H7" s="113"/>
      <c r="I7" s="2" t="s">
        <v>366</v>
      </c>
      <c r="P7" s="23"/>
      <c r="IQ7" s="1"/>
    </row>
    <row r="8" spans="1:251" ht="15" thickBot="1">
      <c r="A8" s="13" t="s">
        <v>453</v>
      </c>
      <c r="B8" s="24"/>
      <c r="C8" s="24"/>
      <c r="D8" s="24"/>
      <c r="E8" s="24"/>
      <c r="F8" s="24"/>
      <c r="G8" s="24"/>
      <c r="H8" s="25"/>
      <c r="I8" s="2" t="s">
        <v>400</v>
      </c>
      <c r="P8" s="23" t="s">
        <v>460</v>
      </c>
      <c r="IQ8" s="1"/>
    </row>
    <row r="9" spans="1:251" ht="15.75" thickBot="1">
      <c r="A9" s="178" t="s">
        <v>547</v>
      </c>
      <c r="B9" s="26"/>
      <c r="C9" s="26"/>
      <c r="D9" s="26"/>
      <c r="E9" s="26"/>
      <c r="F9" s="26"/>
      <c r="G9" s="26"/>
      <c r="H9" s="331"/>
      <c r="I9" s="1" t="s">
        <v>546</v>
      </c>
      <c r="P9" s="23" t="s">
        <v>277</v>
      </c>
      <c r="IQ9" s="1"/>
    </row>
    <row r="10" spans="1:251" ht="15.75" thickBot="1">
      <c r="A10" s="421" t="s">
        <v>152</v>
      </c>
      <c r="B10" s="422"/>
      <c r="C10" s="422"/>
      <c r="D10" s="422"/>
      <c r="E10" s="422"/>
      <c r="F10" s="422"/>
      <c r="G10" s="422"/>
      <c r="H10" s="423" t="s">
        <v>0</v>
      </c>
      <c r="P10" s="23" t="s">
        <v>278</v>
      </c>
      <c r="IQ10" s="1"/>
    </row>
    <row r="11" spans="1:251" ht="15">
      <c r="A11" s="27" t="s">
        <v>126</v>
      </c>
      <c r="B11" s="419"/>
      <c r="C11" s="419"/>
      <c r="D11" s="419"/>
      <c r="E11" s="419"/>
      <c r="F11" s="419"/>
      <c r="G11" s="419"/>
      <c r="H11" s="420">
        <f t="shared" ref="H11:H17" si="0">SUM(B11:G11)</f>
        <v>0</v>
      </c>
      <c r="IQ11" s="1"/>
    </row>
    <row r="12" spans="1:251" ht="15">
      <c r="A12" s="27" t="s">
        <v>306</v>
      </c>
      <c r="B12" s="240"/>
      <c r="C12" s="240"/>
      <c r="D12" s="240"/>
      <c r="E12" s="240"/>
      <c r="F12" s="240"/>
      <c r="G12" s="240"/>
      <c r="H12" s="241">
        <f t="shared" si="0"/>
        <v>0</v>
      </c>
      <c r="IQ12" s="1"/>
    </row>
    <row r="13" spans="1:251" ht="15">
      <c r="A13" s="28" t="s">
        <v>443</v>
      </c>
      <c r="B13" s="319">
        <f t="shared" ref="B13:G13" si="1">B11+B12</f>
        <v>0</v>
      </c>
      <c r="C13" s="245">
        <f t="shared" si="1"/>
        <v>0</v>
      </c>
      <c r="D13" s="245">
        <f t="shared" si="1"/>
        <v>0</v>
      </c>
      <c r="E13" s="245">
        <f t="shared" si="1"/>
        <v>0</v>
      </c>
      <c r="F13" s="245">
        <f t="shared" si="1"/>
        <v>0</v>
      </c>
      <c r="G13" s="245">
        <f t="shared" si="1"/>
        <v>0</v>
      </c>
      <c r="H13" s="241">
        <f t="shared" si="0"/>
        <v>0</v>
      </c>
      <c r="IQ13" s="1"/>
    </row>
    <row r="14" spans="1:251" ht="15">
      <c r="A14" s="27" t="s">
        <v>444</v>
      </c>
      <c r="B14" s="240"/>
      <c r="C14" s="240"/>
      <c r="D14" s="240"/>
      <c r="E14" s="240"/>
      <c r="F14" s="240"/>
      <c r="G14" s="242"/>
      <c r="H14" s="241">
        <f t="shared" si="0"/>
        <v>0</v>
      </c>
      <c r="IQ14" s="1"/>
    </row>
    <row r="15" spans="1:251" ht="15">
      <c r="A15" s="27" t="s">
        <v>445</v>
      </c>
      <c r="B15" s="240"/>
      <c r="C15" s="240"/>
      <c r="D15" s="240"/>
      <c r="E15" s="240"/>
      <c r="F15" s="243"/>
      <c r="G15" s="240"/>
      <c r="H15" s="244">
        <f t="shared" si="0"/>
        <v>0</v>
      </c>
      <c r="IQ15" s="1"/>
    </row>
    <row r="16" spans="1:251" s="4" customFormat="1" ht="15">
      <c r="A16" s="28" t="s">
        <v>446</v>
      </c>
      <c r="B16" s="245">
        <f>B13+B14+B15</f>
        <v>0</v>
      </c>
      <c r="C16" s="245">
        <f t="shared" ref="C16:G16" si="2">C13+C14+C15</f>
        <v>0</v>
      </c>
      <c r="D16" s="245">
        <f t="shared" si="2"/>
        <v>0</v>
      </c>
      <c r="E16" s="245">
        <f t="shared" si="2"/>
        <v>0</v>
      </c>
      <c r="F16" s="245">
        <f t="shared" si="2"/>
        <v>0</v>
      </c>
      <c r="G16" s="245">
        <f t="shared" si="2"/>
        <v>0</v>
      </c>
      <c r="H16" s="241">
        <f t="shared" si="0"/>
        <v>0</v>
      </c>
      <c r="I16" s="1"/>
    </row>
    <row r="17" spans="1:252" s="4" customFormat="1" ht="15">
      <c r="A17" s="27" t="s">
        <v>447</v>
      </c>
      <c r="B17" s="240"/>
      <c r="C17" s="240"/>
      <c r="D17" s="240"/>
      <c r="E17" s="240"/>
      <c r="F17" s="240"/>
      <c r="G17" s="240"/>
      <c r="H17" s="241">
        <f t="shared" si="0"/>
        <v>0</v>
      </c>
      <c r="I17" s="1"/>
    </row>
    <row r="18" spans="1:252" s="4" customFormat="1" ht="15">
      <c r="A18" s="27" t="s">
        <v>448</v>
      </c>
      <c r="B18" s="255">
        <f>IF(B16=0,0,B17/(B16-B15))</f>
        <v>0</v>
      </c>
      <c r="C18" s="255">
        <f t="shared" ref="C18:G18" si="3">IF(C16=0,0,C17/(C16-C15))</f>
        <v>0</v>
      </c>
      <c r="D18" s="255">
        <f t="shared" si="3"/>
        <v>0</v>
      </c>
      <c r="E18" s="255">
        <f t="shared" si="3"/>
        <v>0</v>
      </c>
      <c r="F18" s="255">
        <f t="shared" si="3"/>
        <v>0</v>
      </c>
      <c r="G18" s="255">
        <f t="shared" si="3"/>
        <v>0</v>
      </c>
      <c r="H18" s="256">
        <f>IF(H16=0,0,H17/(H16-H15))</f>
        <v>0</v>
      </c>
      <c r="I18" s="2"/>
    </row>
    <row r="19" spans="1:252" s="4" customFormat="1" ht="15.75" thickBot="1">
      <c r="A19" s="29" t="s">
        <v>153</v>
      </c>
      <c r="B19" s="246">
        <f t="shared" ref="B19:G19" si="4">B16+B17</f>
        <v>0</v>
      </c>
      <c r="C19" s="246">
        <f t="shared" si="4"/>
        <v>0</v>
      </c>
      <c r="D19" s="246">
        <f t="shared" si="4"/>
        <v>0</v>
      </c>
      <c r="E19" s="246">
        <f t="shared" si="4"/>
        <v>0</v>
      </c>
      <c r="F19" s="247">
        <f t="shared" si="4"/>
        <v>0</v>
      </c>
      <c r="G19" s="247">
        <f t="shared" si="4"/>
        <v>0</v>
      </c>
      <c r="H19" s="248">
        <f>SUM(B19:G19)</f>
        <v>0</v>
      </c>
      <c r="I19" s="2"/>
    </row>
    <row r="20" spans="1:252" s="4" customFormat="1" ht="15.75" thickBot="1">
      <c r="A20" s="30"/>
      <c r="B20" s="31"/>
      <c r="C20" s="31"/>
      <c r="D20" s="31"/>
      <c r="E20" s="32"/>
      <c r="F20" s="519"/>
      <c r="G20" s="518" t="s">
        <v>884</v>
      </c>
      <c r="H20" s="517">
        <f>IF(H12=0,0,(H12+'DPH 6 - Indirect'!E26)/(H11+'DPH 6 - Indirect'!E25))</f>
        <v>0</v>
      </c>
      <c r="I20" s="2" t="s">
        <v>367</v>
      </c>
    </row>
    <row r="21" spans="1:252" s="4" customFormat="1" ht="15.75" thickBot="1">
      <c r="A21" s="428" t="s">
        <v>272</v>
      </c>
      <c r="B21" s="31"/>
      <c r="C21" s="31"/>
      <c r="D21" s="31"/>
      <c r="E21" s="31"/>
      <c r="F21" s="31"/>
      <c r="G21" s="31"/>
      <c r="H21" s="429"/>
      <c r="IQ21" s="15"/>
      <c r="IR21" s="1"/>
    </row>
    <row r="22" spans="1:252">
      <c r="A22" s="497"/>
      <c r="B22" s="419"/>
      <c r="C22" s="419"/>
      <c r="D22" s="419"/>
      <c r="E22" s="419"/>
      <c r="F22" s="419"/>
      <c r="G22" s="419"/>
      <c r="H22" s="424">
        <f t="shared" ref="H22:H28" si="5">SUM(B22:G22)</f>
        <v>0</v>
      </c>
      <c r="I22" s="2" t="s">
        <v>368</v>
      </c>
      <c r="IQ22" s="1"/>
    </row>
    <row r="23" spans="1:252">
      <c r="A23" s="498"/>
      <c r="B23" s="240"/>
      <c r="C23" s="240"/>
      <c r="D23" s="240"/>
      <c r="E23" s="240"/>
      <c r="F23" s="240"/>
      <c r="G23" s="240"/>
      <c r="H23" s="249">
        <f t="shared" si="5"/>
        <v>0</v>
      </c>
      <c r="I23" s="2" t="s">
        <v>435</v>
      </c>
      <c r="IQ23" s="1"/>
    </row>
    <row r="24" spans="1:252">
      <c r="A24" s="498"/>
      <c r="B24" s="240"/>
      <c r="C24" s="240"/>
      <c r="D24" s="240"/>
      <c r="E24" s="240"/>
      <c r="F24" s="240"/>
      <c r="G24" s="240"/>
      <c r="H24" s="249">
        <f t="shared" si="5"/>
        <v>0</v>
      </c>
      <c r="IQ24" s="1"/>
    </row>
    <row r="25" spans="1:252">
      <c r="A25" s="498"/>
      <c r="B25" s="240"/>
      <c r="C25" s="240"/>
      <c r="D25" s="240"/>
      <c r="E25" s="240"/>
      <c r="F25" s="240"/>
      <c r="G25" s="240"/>
      <c r="H25" s="249">
        <f t="shared" si="5"/>
        <v>0</v>
      </c>
      <c r="IQ25" s="1"/>
    </row>
    <row r="26" spans="1:252">
      <c r="A26" s="498"/>
      <c r="B26" s="240"/>
      <c r="C26" s="240"/>
      <c r="D26" s="240"/>
      <c r="E26" s="240"/>
      <c r="F26" s="240"/>
      <c r="G26" s="240"/>
      <c r="H26" s="249">
        <f t="shared" si="5"/>
        <v>0</v>
      </c>
      <c r="I26" s="5"/>
      <c r="IQ26" s="1"/>
    </row>
    <row r="27" spans="1:252">
      <c r="A27" s="498"/>
      <c r="B27" s="240"/>
      <c r="C27" s="240"/>
      <c r="D27" s="240"/>
      <c r="E27" s="240"/>
      <c r="F27" s="240"/>
      <c r="G27" s="240"/>
      <c r="H27" s="249">
        <f t="shared" si="5"/>
        <v>0</v>
      </c>
    </row>
    <row r="28" spans="1:252" s="4" customFormat="1" ht="15.75" thickBot="1">
      <c r="A28" s="464" t="s">
        <v>273</v>
      </c>
      <c r="B28" s="246">
        <f t="shared" ref="B28:G28" si="6">SUM(B22:B27)</f>
        <v>0</v>
      </c>
      <c r="C28" s="246">
        <f t="shared" si="6"/>
        <v>0</v>
      </c>
      <c r="D28" s="246">
        <f t="shared" si="6"/>
        <v>0</v>
      </c>
      <c r="E28" s="246">
        <f>SUM(E22:E27)</f>
        <v>0</v>
      </c>
      <c r="F28" s="246">
        <f t="shared" si="6"/>
        <v>0</v>
      </c>
      <c r="G28" s="246">
        <f t="shared" si="6"/>
        <v>0</v>
      </c>
      <c r="H28" s="250">
        <f t="shared" si="5"/>
        <v>0</v>
      </c>
      <c r="IQ28" s="15"/>
      <c r="IR28" s="1"/>
    </row>
    <row r="29" spans="1:252" ht="15.75" thickBot="1">
      <c r="A29" s="430" t="s">
        <v>689</v>
      </c>
      <c r="B29" s="431"/>
      <c r="C29" s="431"/>
      <c r="D29" s="431"/>
      <c r="E29" s="431"/>
      <c r="F29" s="431"/>
      <c r="G29" s="431"/>
      <c r="H29" s="432"/>
    </row>
    <row r="30" spans="1:252">
      <c r="A30" s="499"/>
      <c r="B30" s="419"/>
      <c r="C30" s="419"/>
      <c r="D30" s="419"/>
      <c r="E30" s="419"/>
      <c r="F30" s="419"/>
      <c r="G30" s="419"/>
      <c r="H30" s="424">
        <f>SUM(B30:G30)</f>
        <v>0</v>
      </c>
    </row>
    <row r="31" spans="1:252">
      <c r="A31" s="500"/>
      <c r="B31" s="240"/>
      <c r="C31" s="240"/>
      <c r="D31" s="240"/>
      <c r="E31" s="240"/>
      <c r="F31" s="240"/>
      <c r="G31" s="240"/>
      <c r="H31" s="249">
        <f t="shared" ref="H31:H33" si="7">SUM(B31:G31)</f>
        <v>0</v>
      </c>
    </row>
    <row r="32" spans="1:252">
      <c r="A32" s="500"/>
      <c r="B32" s="240"/>
      <c r="C32" s="240"/>
      <c r="D32" s="240"/>
      <c r="E32" s="240"/>
      <c r="F32" s="240"/>
      <c r="G32" s="240"/>
      <c r="H32" s="249">
        <f t="shared" si="7"/>
        <v>0</v>
      </c>
    </row>
    <row r="33" spans="1:252">
      <c r="A33" s="500"/>
      <c r="B33" s="240"/>
      <c r="C33" s="240"/>
      <c r="D33" s="240"/>
      <c r="E33" s="240"/>
      <c r="F33" s="240"/>
      <c r="G33" s="240"/>
      <c r="H33" s="249">
        <f t="shared" si="7"/>
        <v>0</v>
      </c>
    </row>
    <row r="34" spans="1:252">
      <c r="A34" s="500"/>
      <c r="B34" s="240"/>
      <c r="C34" s="240"/>
      <c r="D34" s="240"/>
      <c r="E34" s="240"/>
      <c r="F34" s="240"/>
      <c r="G34" s="240"/>
      <c r="H34" s="249">
        <f>SUM(B34:G34)</f>
        <v>0</v>
      </c>
    </row>
    <row r="35" spans="1:252">
      <c r="A35" s="500"/>
      <c r="B35" s="240"/>
      <c r="C35" s="240"/>
      <c r="D35" s="240"/>
      <c r="E35" s="240"/>
      <c r="F35" s="240"/>
      <c r="G35" s="240"/>
      <c r="H35" s="249">
        <f>SUM(B35:G35)</f>
        <v>0</v>
      </c>
    </row>
    <row r="36" spans="1:252" s="4" customFormat="1" ht="15.75" thickBot="1">
      <c r="A36" s="464" t="s">
        <v>688</v>
      </c>
      <c r="B36" s="246">
        <f t="shared" ref="B36:G36" si="8">SUM(B30:B35)</f>
        <v>0</v>
      </c>
      <c r="C36" s="246">
        <f t="shared" si="8"/>
        <v>0</v>
      </c>
      <c r="D36" s="246">
        <f t="shared" si="8"/>
        <v>0</v>
      </c>
      <c r="E36" s="246">
        <f t="shared" si="8"/>
        <v>0</v>
      </c>
      <c r="F36" s="246">
        <f t="shared" si="8"/>
        <v>0</v>
      </c>
      <c r="G36" s="246">
        <f t="shared" si="8"/>
        <v>0</v>
      </c>
      <c r="H36" s="251">
        <f>SUM(B36:G36)</f>
        <v>0</v>
      </c>
      <c r="IQ36" s="15"/>
      <c r="IR36" s="1"/>
    </row>
    <row r="37" spans="1:252" s="4" customFormat="1" ht="15.75" thickBot="1">
      <c r="A37" s="428" t="s">
        <v>275</v>
      </c>
      <c r="B37" s="433"/>
      <c r="C37" s="434"/>
      <c r="D37" s="434"/>
      <c r="E37" s="434"/>
      <c r="F37" s="434"/>
      <c r="G37" s="434"/>
      <c r="H37" s="435"/>
      <c r="IQ37" s="15"/>
      <c r="IR37" s="1"/>
    </row>
    <row r="38" spans="1:252" s="4" customFormat="1" ht="15">
      <c r="A38" s="501"/>
      <c r="B38" s="425"/>
      <c r="C38" s="426"/>
      <c r="D38" s="426"/>
      <c r="E38" s="426"/>
      <c r="F38" s="426"/>
      <c r="G38" s="426"/>
      <c r="H38" s="424">
        <f>SUM(B38:G38)</f>
        <v>0</v>
      </c>
      <c r="IQ38" s="15"/>
      <c r="IR38" s="1"/>
    </row>
    <row r="39" spans="1:252" s="4" customFormat="1" ht="15">
      <c r="A39" s="502"/>
      <c r="B39" s="252"/>
      <c r="C39" s="253"/>
      <c r="D39" s="253"/>
      <c r="E39" s="253"/>
      <c r="F39" s="253"/>
      <c r="G39" s="253"/>
      <c r="H39" s="249">
        <f t="shared" ref="H39" si="9">SUM(B39:G39)</f>
        <v>0</v>
      </c>
      <c r="IQ39" s="15"/>
      <c r="IR39" s="1"/>
    </row>
    <row r="40" spans="1:252" s="4" customFormat="1" ht="15">
      <c r="A40" s="502"/>
      <c r="B40" s="252"/>
      <c r="C40" s="253"/>
      <c r="D40" s="253"/>
      <c r="E40" s="253"/>
      <c r="F40" s="253"/>
      <c r="G40" s="253"/>
      <c r="H40" s="249">
        <f>SUM(B40:G40)</f>
        <v>0</v>
      </c>
      <c r="IQ40" s="15"/>
      <c r="IR40" s="1"/>
    </row>
    <row r="41" spans="1:252" s="4" customFormat="1" ht="15.75" thickBot="1">
      <c r="A41" s="35" t="s">
        <v>274</v>
      </c>
      <c r="B41" s="246">
        <f t="shared" ref="B41:G41" si="10">SUM(B38:B40)</f>
        <v>0</v>
      </c>
      <c r="C41" s="246">
        <f t="shared" si="10"/>
        <v>0</v>
      </c>
      <c r="D41" s="246">
        <f t="shared" si="10"/>
        <v>0</v>
      </c>
      <c r="E41" s="246">
        <f t="shared" si="10"/>
        <v>0</v>
      </c>
      <c r="F41" s="246">
        <f t="shared" si="10"/>
        <v>0</v>
      </c>
      <c r="G41" s="246">
        <f t="shared" si="10"/>
        <v>0</v>
      </c>
      <c r="H41" s="251">
        <f>SUM(B41:G41)</f>
        <v>0</v>
      </c>
      <c r="IQ41" s="15"/>
      <c r="IR41" s="1"/>
    </row>
    <row r="42" spans="1:252" s="4" customFormat="1" ht="15.75" thickBot="1">
      <c r="A42" s="436" t="s">
        <v>147</v>
      </c>
      <c r="B42" s="437">
        <f t="shared" ref="B42:H42" si="11">B36+B28+B41</f>
        <v>0</v>
      </c>
      <c r="C42" s="437">
        <f t="shared" si="11"/>
        <v>0</v>
      </c>
      <c r="D42" s="437">
        <f t="shared" si="11"/>
        <v>0</v>
      </c>
      <c r="E42" s="437">
        <f t="shared" si="11"/>
        <v>0</v>
      </c>
      <c r="F42" s="437">
        <f t="shared" si="11"/>
        <v>0</v>
      </c>
      <c r="G42" s="437">
        <f t="shared" si="11"/>
        <v>0</v>
      </c>
      <c r="H42" s="437">
        <f t="shared" si="11"/>
        <v>0</v>
      </c>
      <c r="IQ42" s="15"/>
      <c r="IR42" s="1"/>
    </row>
    <row r="43" spans="1:252" ht="15.75" thickBot="1">
      <c r="A43" s="211" t="s">
        <v>151</v>
      </c>
      <c r="B43" s="438"/>
      <c r="C43" s="438"/>
      <c r="D43" s="439"/>
      <c r="E43" s="438"/>
      <c r="F43" s="439"/>
      <c r="G43" s="439"/>
      <c r="H43" s="440"/>
    </row>
    <row r="44" spans="1:252">
      <c r="A44" s="497"/>
      <c r="B44" s="427"/>
      <c r="C44" s="427"/>
      <c r="D44" s="427"/>
      <c r="E44" s="427"/>
      <c r="F44" s="427"/>
      <c r="G44" s="427"/>
      <c r="H44" s="424">
        <f>SUM(B44:G44)</f>
        <v>0</v>
      </c>
    </row>
    <row r="45" spans="1:252">
      <c r="A45" s="520"/>
      <c r="B45" s="521"/>
      <c r="C45" s="521"/>
      <c r="D45" s="521"/>
      <c r="E45" s="521"/>
      <c r="F45" s="521"/>
      <c r="G45" s="521"/>
      <c r="H45" s="424">
        <f>SUM(B45:G45)</f>
        <v>0</v>
      </c>
    </row>
    <row r="46" spans="1:252" ht="15.75" thickBot="1">
      <c r="A46" s="36" t="s">
        <v>148</v>
      </c>
      <c r="B46" s="254">
        <f>SUM(B44:B45)</f>
        <v>0</v>
      </c>
      <c r="C46" s="254">
        <f t="shared" ref="C46:G46" si="12">SUM(C44:C45)</f>
        <v>0</v>
      </c>
      <c r="D46" s="254">
        <f t="shared" si="12"/>
        <v>0</v>
      </c>
      <c r="E46" s="254">
        <f t="shared" si="12"/>
        <v>0</v>
      </c>
      <c r="F46" s="254">
        <f>SUM(F44:F45)</f>
        <v>0</v>
      </c>
      <c r="G46" s="254">
        <f t="shared" si="12"/>
        <v>0</v>
      </c>
      <c r="H46" s="251">
        <f>SUM(B46:G46)</f>
        <v>0</v>
      </c>
    </row>
    <row r="47" spans="1:252" ht="15.75" thickBot="1">
      <c r="A47" s="441" t="s">
        <v>149</v>
      </c>
      <c r="B47" s="442">
        <f t="shared" ref="B47:H47" si="13">B42+B46</f>
        <v>0</v>
      </c>
      <c r="C47" s="442">
        <f t="shared" si="13"/>
        <v>0</v>
      </c>
      <c r="D47" s="442">
        <f t="shared" si="13"/>
        <v>0</v>
      </c>
      <c r="E47" s="442">
        <f t="shared" si="13"/>
        <v>0</v>
      </c>
      <c r="F47" s="442">
        <f t="shared" si="13"/>
        <v>0</v>
      </c>
      <c r="G47" s="442">
        <f t="shared" si="13"/>
        <v>0</v>
      </c>
      <c r="H47" s="443">
        <f t="shared" si="13"/>
        <v>0</v>
      </c>
      <c r="I47" s="2"/>
      <c r="P47" s="20" t="s">
        <v>279</v>
      </c>
    </row>
    <row r="48" spans="1:252" ht="15.75" thickBot="1">
      <c r="A48" s="181" t="s">
        <v>449</v>
      </c>
      <c r="B48" s="524"/>
      <c r="C48" s="525"/>
      <c r="D48" s="526"/>
      <c r="E48" s="522" t="s">
        <v>450</v>
      </c>
      <c r="F48" s="418"/>
      <c r="G48" s="418"/>
      <c r="H48" s="182"/>
    </row>
    <row r="50" spans="1:8" ht="15">
      <c r="A50" s="17" t="s">
        <v>716</v>
      </c>
      <c r="B50" s="37">
        <f t="shared" ref="B50:H50" si="14">B19-B47</f>
        <v>0</v>
      </c>
      <c r="C50" s="37">
        <f t="shared" si="14"/>
        <v>0</v>
      </c>
      <c r="D50" s="37">
        <f t="shared" si="14"/>
        <v>0</v>
      </c>
      <c r="E50" s="37">
        <f t="shared" si="14"/>
        <v>0</v>
      </c>
      <c r="F50" s="37">
        <f t="shared" si="14"/>
        <v>0</v>
      </c>
      <c r="G50" s="37">
        <f t="shared" si="14"/>
        <v>0</v>
      </c>
      <c r="H50" s="37">
        <f t="shared" si="14"/>
        <v>0</v>
      </c>
    </row>
    <row r="51" spans="1:8">
      <c r="A51" s="1" t="s">
        <v>717</v>
      </c>
    </row>
  </sheetData>
  <sheetProtection insertColumns="0" insertRows="0" deleteColumns="0" deleteRows="0"/>
  <mergeCells count="2">
    <mergeCell ref="A1:H1"/>
    <mergeCell ref="B48:D48"/>
  </mergeCells>
  <phoneticPr fontId="9" type="noConversion"/>
  <dataValidations count="4">
    <dataValidation type="list" allowBlank="1" showInputMessage="1" showErrorMessage="1" sqref="A44:A45">
      <formula1>NONDPHFUNDSRC</formula1>
    </dataValidation>
    <dataValidation type="list" allowBlank="1" showInputMessage="1" showErrorMessage="1" sqref="A22:A27">
      <formula1>MHFUNDSRC</formula1>
    </dataValidation>
    <dataValidation type="list" allowBlank="1" showInputMessage="1" showErrorMessage="1" sqref="A30:A35">
      <formula1>SAFUNDSRC</formula1>
    </dataValidation>
    <dataValidation type="list" allowBlank="1" showInputMessage="1" showErrorMessage="1" sqref="A38:A40">
      <formula1>OTHERDPHFUNDSRC</formula1>
    </dataValidation>
  </dataValidations>
  <printOptions horizontalCentered="1"/>
  <pageMargins left="0" right="0" top="0.5" bottom="0.5" header="0.5" footer="0.25"/>
  <pageSetup scale="77" orientation="landscape" r:id="rId1"/>
  <headerFooter alignWithMargins="0">
    <oddFooter>&amp;L&amp;9Form Revised 7/1/2018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defaultRowHeight="12.75"/>
  <cols>
    <col min="1" max="1" width="23.140625" bestFit="1" customWidth="1"/>
  </cols>
  <sheetData>
    <row r="1" spans="1:1">
      <c r="A1" s="465" t="s">
        <v>387</v>
      </c>
    </row>
    <row r="2" spans="1:1">
      <c r="A2" s="465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zoomScaleNormal="100" workbookViewId="0">
      <selection activeCell="C52" sqref="C52"/>
    </sheetView>
  </sheetViews>
  <sheetFormatPr defaultColWidth="34.140625" defaultRowHeight="14.25"/>
  <cols>
    <col min="1" max="1" width="40" style="1" customWidth="1"/>
    <col min="2" max="2" width="26.7109375" style="1" customWidth="1"/>
    <col min="3" max="3" width="16.5703125" style="1" customWidth="1"/>
    <col min="4" max="6" width="16.5703125" style="17" customWidth="1"/>
    <col min="7" max="8" width="16.5703125" style="1" customWidth="1"/>
    <col min="9" max="251" width="9.140625" style="1" customWidth="1"/>
    <col min="252" max="252" width="13.28515625" style="15" bestFit="1" customWidth="1"/>
    <col min="253" max="16384" width="34.140625" style="1"/>
  </cols>
  <sheetData>
    <row r="1" spans="1:252" ht="15.75" thickBot="1">
      <c r="A1" s="536" t="s">
        <v>281</v>
      </c>
      <c r="B1" s="536"/>
      <c r="C1" s="537"/>
      <c r="D1" s="537"/>
      <c r="E1" s="537"/>
      <c r="F1" s="537"/>
      <c r="G1" s="537"/>
      <c r="H1" s="537"/>
      <c r="I1" s="190"/>
    </row>
    <row r="2" spans="1:252" s="4" customFormat="1" ht="15">
      <c r="A2" s="13" t="s">
        <v>715</v>
      </c>
      <c r="B2" s="479">
        <f>'DPH 1 - Budget Summary'!B2</f>
        <v>0</v>
      </c>
      <c r="D2" s="404"/>
      <c r="E2" s="404"/>
      <c r="F2" s="191"/>
      <c r="G2" s="192" t="s">
        <v>840</v>
      </c>
      <c r="H2" s="193" t="str">
        <f>'DPH 1 - Budget Summary'!B5</f>
        <v>B-#</v>
      </c>
      <c r="IQ2" s="12"/>
    </row>
    <row r="3" spans="1:252">
      <c r="A3" s="13" t="s">
        <v>451</v>
      </c>
      <c r="B3" s="194"/>
      <c r="C3" s="403"/>
      <c r="D3" s="405"/>
      <c r="E3" s="405"/>
      <c r="G3" s="195" t="s">
        <v>841</v>
      </c>
      <c r="H3" s="193"/>
      <c r="I3" s="196"/>
      <c r="K3" s="19"/>
    </row>
    <row r="4" spans="1:252">
      <c r="A4" s="13" t="s">
        <v>173</v>
      </c>
      <c r="B4" s="197">
        <f>'DPH 1 - Budget Summary'!B6</f>
        <v>0</v>
      </c>
      <c r="D4" s="405"/>
      <c r="E4" s="405"/>
      <c r="G4" s="195" t="s">
        <v>441</v>
      </c>
      <c r="H4" s="198">
        <f>'DPH 1 - Budget Summary'!H3</f>
        <v>0</v>
      </c>
      <c r="I4" s="196"/>
      <c r="K4" s="19"/>
    </row>
    <row r="5" spans="1:252" ht="15" thickBot="1">
      <c r="A5" s="199"/>
      <c r="B5" s="179"/>
      <c r="C5" s="179"/>
      <c r="D5" s="179"/>
      <c r="E5" s="179"/>
      <c r="F5" s="200"/>
      <c r="G5" s="116" t="s">
        <v>442</v>
      </c>
      <c r="H5" s="180">
        <f>'DPH 1 - Budget Summary'!H4</f>
        <v>0</v>
      </c>
      <c r="I5" s="196"/>
      <c r="K5" s="19"/>
    </row>
    <row r="6" spans="1:252">
      <c r="A6" s="529" t="s">
        <v>452</v>
      </c>
      <c r="B6" s="535"/>
      <c r="C6" s="491"/>
      <c r="D6" s="201"/>
      <c r="E6" s="201"/>
      <c r="F6" s="201"/>
      <c r="G6" s="201"/>
      <c r="H6" s="202"/>
      <c r="I6" s="15"/>
      <c r="K6" s="19"/>
    </row>
    <row r="7" spans="1:252">
      <c r="A7" s="529" t="s">
        <v>453</v>
      </c>
      <c r="B7" s="535"/>
      <c r="C7" s="492"/>
      <c r="D7" s="203"/>
      <c r="E7" s="203"/>
      <c r="F7" s="203"/>
      <c r="G7" s="203"/>
      <c r="H7" s="22"/>
      <c r="I7" s="15"/>
      <c r="K7" s="19"/>
      <c r="IR7" s="1"/>
    </row>
    <row r="8" spans="1:252">
      <c r="A8" s="529" t="s">
        <v>801</v>
      </c>
      <c r="B8" s="535"/>
      <c r="C8" s="204"/>
      <c r="D8" s="204"/>
      <c r="E8" s="204"/>
      <c r="F8" s="204"/>
      <c r="G8" s="204"/>
      <c r="H8" s="22"/>
      <c r="I8" s="15"/>
      <c r="K8" s="19"/>
      <c r="IR8" s="1"/>
    </row>
    <row r="9" spans="1:252" ht="32.25" customHeight="1" thickBot="1">
      <c r="A9" s="542" t="s">
        <v>355</v>
      </c>
      <c r="B9" s="543"/>
      <c r="C9" s="320" t="str">
        <f>IF(C8=0," ",VLOOKUP(C8,'DROPDOWN BHS SERVICE TYPES'!$B$1:$C$140,2,FALSE))</f>
        <v xml:space="preserve"> </v>
      </c>
      <c r="D9" s="320" t="str">
        <f>IF(D8=0," ",VLOOKUP(D8,'DROPDOWN BHS SERVICE TYPES'!$B$1:$C$140,2,FALSE))</f>
        <v xml:space="preserve"> </v>
      </c>
      <c r="E9" s="320" t="str">
        <f>IF(E8=0," ",VLOOKUP(E8,'DROPDOWN BHS SERVICE TYPES'!$B$1:$C$140,2,FALSE))</f>
        <v xml:space="preserve"> </v>
      </c>
      <c r="F9" s="320" t="str">
        <f>IF(F8=0," ",VLOOKUP(F8,'DROPDOWN BHS SERVICE TYPES'!$B$1:$C$140,2,FALSE))</f>
        <v xml:space="preserve"> </v>
      </c>
      <c r="G9" s="320" t="str">
        <f>IF(G8=0," ",VLOOKUP(G8,'DROPDOWN BHS SERVICE TYPES'!$B$1:$C$140,2,FALSE))</f>
        <v xml:space="preserve"> </v>
      </c>
      <c r="H9" s="205"/>
      <c r="I9" s="206" t="s">
        <v>369</v>
      </c>
      <c r="K9" s="19"/>
      <c r="IR9" s="1"/>
    </row>
    <row r="10" spans="1:252" ht="14.25" customHeight="1" thickBot="1">
      <c r="A10" s="540" t="s">
        <v>845</v>
      </c>
      <c r="B10" s="541"/>
      <c r="C10" s="207"/>
      <c r="D10" s="208"/>
      <c r="E10" s="208"/>
      <c r="F10" s="208"/>
      <c r="G10" s="208"/>
      <c r="H10" s="332"/>
      <c r="I10" s="206" t="s">
        <v>546</v>
      </c>
      <c r="IR10" s="1"/>
    </row>
    <row r="11" spans="1:252" ht="15">
      <c r="A11" s="538" t="s">
        <v>152</v>
      </c>
      <c r="B11" s="539"/>
      <c r="C11" s="209"/>
      <c r="D11" s="209"/>
      <c r="E11" s="209"/>
      <c r="F11" s="209"/>
      <c r="G11" s="209"/>
      <c r="H11" s="330" t="s">
        <v>0</v>
      </c>
      <c r="I11" s="15"/>
      <c r="IR11" s="1"/>
    </row>
    <row r="12" spans="1:252">
      <c r="A12" s="529" t="s">
        <v>327</v>
      </c>
      <c r="B12" s="535"/>
      <c r="C12" s="257"/>
      <c r="D12" s="257"/>
      <c r="E12" s="257"/>
      <c r="F12" s="257"/>
      <c r="G12" s="257"/>
      <c r="H12" s="258">
        <f t="shared" ref="H12:H21" si="0">SUM(C12:G12)</f>
        <v>0</v>
      </c>
      <c r="I12" s="44">
        <f t="shared" ref="I12:I17" si="1">C12+D12+E12+F12+G12</f>
        <v>0</v>
      </c>
      <c r="K12" s="19"/>
      <c r="IR12" s="1"/>
    </row>
    <row r="13" spans="1:252">
      <c r="A13" s="529" t="s">
        <v>444</v>
      </c>
      <c r="B13" s="530"/>
      <c r="C13" s="257"/>
      <c r="D13" s="257"/>
      <c r="E13" s="257"/>
      <c r="F13" s="257"/>
      <c r="G13" s="257"/>
      <c r="H13" s="258">
        <f t="shared" si="0"/>
        <v>0</v>
      </c>
      <c r="I13" s="44">
        <f t="shared" si="1"/>
        <v>0</v>
      </c>
      <c r="K13" s="19"/>
      <c r="IR13" s="1"/>
    </row>
    <row r="14" spans="1:252">
      <c r="A14" s="529" t="s">
        <v>445</v>
      </c>
      <c r="B14" s="530"/>
      <c r="C14" s="257"/>
      <c r="D14" s="257"/>
      <c r="E14" s="257"/>
      <c r="F14" s="257"/>
      <c r="G14" s="257"/>
      <c r="H14" s="258">
        <f t="shared" si="0"/>
        <v>0</v>
      </c>
      <c r="I14" s="44">
        <f t="shared" si="1"/>
        <v>0</v>
      </c>
      <c r="K14" s="19"/>
      <c r="IR14" s="1"/>
    </row>
    <row r="15" spans="1:252" s="4" customFormat="1" ht="15">
      <c r="A15" s="531" t="s">
        <v>446</v>
      </c>
      <c r="B15" s="532"/>
      <c r="C15" s="272">
        <f>SUM(C12:C14)</f>
        <v>0</v>
      </c>
      <c r="D15" s="272">
        <f>SUM(D12:D14)</f>
        <v>0</v>
      </c>
      <c r="E15" s="272">
        <f>SUM(E12:E14)</f>
        <v>0</v>
      </c>
      <c r="F15" s="272">
        <f>SUM(F12:F14)</f>
        <v>0</v>
      </c>
      <c r="G15" s="272">
        <f>SUM(G12:G14)</f>
        <v>0</v>
      </c>
      <c r="H15" s="258">
        <f t="shared" si="0"/>
        <v>0</v>
      </c>
      <c r="I15" s="44">
        <f t="shared" si="1"/>
        <v>0</v>
      </c>
      <c r="J15" s="196"/>
      <c r="K15" s="210"/>
    </row>
    <row r="16" spans="1:252">
      <c r="A16" s="529" t="s">
        <v>447</v>
      </c>
      <c r="B16" s="530"/>
      <c r="C16" s="257"/>
      <c r="D16" s="257"/>
      <c r="E16" s="257"/>
      <c r="F16" s="257"/>
      <c r="G16" s="257"/>
      <c r="H16" s="258">
        <f t="shared" si="0"/>
        <v>0</v>
      </c>
      <c r="I16" s="44">
        <f t="shared" si="1"/>
        <v>0</v>
      </c>
      <c r="K16" s="19"/>
      <c r="IR16" s="1"/>
    </row>
    <row r="17" spans="1:253" s="4" customFormat="1" ht="15.75" thickBot="1">
      <c r="A17" s="533" t="s">
        <v>153</v>
      </c>
      <c r="B17" s="534"/>
      <c r="C17" s="267">
        <f>C15+C16</f>
        <v>0</v>
      </c>
      <c r="D17" s="267">
        <f>D15+D16</f>
        <v>0</v>
      </c>
      <c r="E17" s="267">
        <f>E15+E16</f>
        <v>0</v>
      </c>
      <c r="F17" s="267">
        <f>F15+F16</f>
        <v>0</v>
      </c>
      <c r="G17" s="267">
        <f>G15+G16</f>
        <v>0</v>
      </c>
      <c r="H17" s="273">
        <f t="shared" si="0"/>
        <v>0</v>
      </c>
      <c r="I17" s="44">
        <f t="shared" si="1"/>
        <v>0</v>
      </c>
      <c r="K17" s="210"/>
    </row>
    <row r="18" spans="1:253" s="4" customFormat="1" ht="15.75" thickBot="1">
      <c r="A18" s="211" t="s">
        <v>272</v>
      </c>
      <c r="B18" s="452" t="s">
        <v>585</v>
      </c>
      <c r="C18" s="274"/>
      <c r="D18" s="274"/>
      <c r="E18" s="274"/>
      <c r="F18" s="274"/>
      <c r="G18" s="274"/>
      <c r="H18" s="275"/>
      <c r="I18" s="206"/>
      <c r="J18" s="206"/>
      <c r="IR18" s="15"/>
      <c r="IS18" s="1"/>
    </row>
    <row r="19" spans="1:253">
      <c r="A19" s="503"/>
      <c r="B19" s="189" t="str">
        <f>IF(A19=0," ",VLOOKUP(A19,'DROPDOWN FUND SOURCES'!$A$1:$B$144,2,FALSE))</f>
        <v xml:space="preserve"> </v>
      </c>
      <c r="C19" s="257"/>
      <c r="D19" s="257"/>
      <c r="E19" s="257"/>
      <c r="F19" s="257"/>
      <c r="G19" s="257"/>
      <c r="H19" s="258">
        <f t="shared" si="0"/>
        <v>0</v>
      </c>
      <c r="I19" s="206" t="s">
        <v>401</v>
      </c>
      <c r="IR19" s="1"/>
    </row>
    <row r="20" spans="1:253">
      <c r="A20" s="503"/>
      <c r="B20" s="189" t="str">
        <f>IF(A20=0," ",VLOOKUP(A20,'DROPDOWN FUND SOURCES'!$A$1:$B$144,2,FALSE))</f>
        <v xml:space="preserve"> </v>
      </c>
      <c r="C20" s="257"/>
      <c r="D20" s="257"/>
      <c r="E20" s="257"/>
      <c r="F20" s="257"/>
      <c r="G20" s="257"/>
      <c r="H20" s="258">
        <f t="shared" si="0"/>
        <v>0</v>
      </c>
      <c r="I20" s="206" t="s">
        <v>378</v>
      </c>
      <c r="IR20" s="1"/>
    </row>
    <row r="21" spans="1:253" hidden="1">
      <c r="A21" s="503"/>
      <c r="B21" s="189" t="str">
        <f>IF(A21=0," ",VLOOKUP(A21,'DROPDOWN FUND SOURCES'!$A$1:$B$144,2,FALSE))</f>
        <v xml:space="preserve"> </v>
      </c>
      <c r="C21" s="257"/>
      <c r="D21" s="257"/>
      <c r="E21" s="257"/>
      <c r="F21" s="257"/>
      <c r="G21" s="257"/>
      <c r="H21" s="258">
        <f t="shared" si="0"/>
        <v>0</v>
      </c>
      <c r="I21" s="15"/>
      <c r="IR21" s="1"/>
    </row>
    <row r="22" spans="1:253">
      <c r="A22" s="503"/>
      <c r="B22" s="189" t="str">
        <f>IF(A22=0," ",VLOOKUP(A22,'DROPDOWN FUND SOURCES'!$A$1:$B$144,2,FALSE))</f>
        <v xml:space="preserve"> </v>
      </c>
      <c r="C22" s="257"/>
      <c r="D22" s="257"/>
      <c r="E22" s="257"/>
      <c r="F22" s="257"/>
      <c r="G22" s="257"/>
      <c r="H22" s="258">
        <f>SUM(C22:G22)</f>
        <v>0</v>
      </c>
      <c r="I22" s="214"/>
      <c r="IR22" s="1"/>
    </row>
    <row r="23" spans="1:253">
      <c r="A23" s="503"/>
      <c r="B23" s="189" t="str">
        <f>IF(A23=0," ",VLOOKUP(A23,'DROPDOWN FUND SOURCES'!$A$1:$B$144,2,FALSE))</f>
        <v xml:space="preserve"> </v>
      </c>
      <c r="C23" s="257"/>
      <c r="D23" s="257"/>
      <c r="E23" s="257"/>
      <c r="F23" s="257"/>
      <c r="G23" s="257"/>
      <c r="H23" s="258">
        <f>SUM(C23:G23)</f>
        <v>0</v>
      </c>
      <c r="I23" s="214"/>
      <c r="IR23" s="1"/>
    </row>
    <row r="24" spans="1:253">
      <c r="A24" s="506" t="s">
        <v>431</v>
      </c>
      <c r="B24" s="213"/>
      <c r="C24" s="257"/>
      <c r="D24" s="257"/>
      <c r="E24" s="257"/>
      <c r="F24" s="257"/>
      <c r="G24" s="257"/>
      <c r="H24" s="258">
        <f>SUM(C24:G24)</f>
        <v>0</v>
      </c>
      <c r="I24" s="206" t="s">
        <v>433</v>
      </c>
      <c r="IR24" s="1"/>
    </row>
    <row r="25" spans="1:253" s="4" customFormat="1" ht="15.75" thickBot="1">
      <c r="A25" s="215"/>
      <c r="B25" s="34" t="s">
        <v>273</v>
      </c>
      <c r="C25" s="259">
        <f>SUM(C19:C24)</f>
        <v>0</v>
      </c>
      <c r="D25" s="216">
        <f>SUM(D19:D24)</f>
        <v>0</v>
      </c>
      <c r="E25" s="259">
        <f>SUM(E19:E24)</f>
        <v>0</v>
      </c>
      <c r="F25" s="259">
        <f>SUM(F19:F24)</f>
        <v>0</v>
      </c>
      <c r="G25" s="259">
        <f>SUM(G19:G24)</f>
        <v>0</v>
      </c>
      <c r="H25" s="260">
        <f t="shared" ref="H25:H32" si="2">SUM(C25:G25)</f>
        <v>0</v>
      </c>
      <c r="I25" s="206"/>
      <c r="IR25" s="15"/>
      <c r="IS25" s="1"/>
    </row>
    <row r="26" spans="1:253" s="4" customFormat="1" ht="15.75" thickBot="1">
      <c r="A26" s="211" t="s">
        <v>689</v>
      </c>
      <c r="B26" s="452" t="s">
        <v>585</v>
      </c>
      <c r="C26" s="217"/>
      <c r="D26" s="217"/>
      <c r="E26" s="217"/>
      <c r="F26" s="217"/>
      <c r="G26" s="217"/>
      <c r="H26" s="218"/>
      <c r="IR26" s="15"/>
      <c r="IS26" s="1"/>
    </row>
    <row r="27" spans="1:253">
      <c r="A27" s="503"/>
      <c r="B27" s="236" t="str">
        <f>IF(A27=0," ",VLOOKUP(A27,'DROPDOWN FUND SOURCES'!$A$1:$B$144,2,FALSE))</f>
        <v xml:space="preserve"> </v>
      </c>
      <c r="C27" s="261"/>
      <c r="D27" s="261"/>
      <c r="E27" s="261"/>
      <c r="F27" s="261"/>
      <c r="G27" s="261"/>
      <c r="H27" s="258">
        <f t="shared" si="2"/>
        <v>0</v>
      </c>
      <c r="I27" s="44">
        <f t="shared" ref="I27:I32" si="3">C27+D27+E27+F27+G27</f>
        <v>0</v>
      </c>
    </row>
    <row r="28" spans="1:253">
      <c r="A28" s="503"/>
      <c r="B28" s="236" t="str">
        <f>IF(A28=0," ",VLOOKUP(A28,'DROPDOWN FUND SOURCES'!$A$1:$B$144,2,FALSE))</f>
        <v xml:space="preserve"> </v>
      </c>
      <c r="C28" s="261"/>
      <c r="D28" s="261"/>
      <c r="E28" s="261"/>
      <c r="F28" s="261"/>
      <c r="G28" s="261"/>
      <c r="H28" s="258">
        <f t="shared" si="2"/>
        <v>0</v>
      </c>
      <c r="I28" s="44">
        <f t="shared" si="3"/>
        <v>0</v>
      </c>
    </row>
    <row r="29" spans="1:253">
      <c r="A29" s="503"/>
      <c r="B29" s="236" t="str">
        <f>IF(A29=0," ",VLOOKUP(A29,'DROPDOWN FUND SOURCES'!$A$1:$B$144,2,FALSE))</f>
        <v xml:space="preserve"> </v>
      </c>
      <c r="C29" s="261"/>
      <c r="D29" s="261"/>
      <c r="E29" s="261"/>
      <c r="F29" s="261"/>
      <c r="G29" s="261"/>
      <c r="H29" s="258">
        <f t="shared" si="2"/>
        <v>0</v>
      </c>
      <c r="I29" s="44">
        <f t="shared" si="3"/>
        <v>0</v>
      </c>
      <c r="J29" s="196"/>
    </row>
    <row r="30" spans="1:253" hidden="1">
      <c r="A30" s="212"/>
      <c r="B30" s="219" t="str">
        <f>IF(A30=0," ",VLOOKUP(A30,'DROPDOWN FUND SOURCES'!$A$1:$B$144,2,FALSE))</f>
        <v xml:space="preserve"> </v>
      </c>
      <c r="C30" s="261"/>
      <c r="D30" s="261"/>
      <c r="E30" s="261"/>
      <c r="F30" s="261"/>
      <c r="G30" s="261"/>
      <c r="H30" s="258">
        <f t="shared" si="2"/>
        <v>0</v>
      </c>
      <c r="I30" s="44">
        <f t="shared" si="3"/>
        <v>0</v>
      </c>
    </row>
    <row r="31" spans="1:253">
      <c r="A31" s="506" t="s">
        <v>431</v>
      </c>
      <c r="B31" s="219"/>
      <c r="C31" s="261"/>
      <c r="D31" s="261"/>
      <c r="E31" s="261"/>
      <c r="F31" s="261"/>
      <c r="G31" s="261"/>
      <c r="H31" s="258">
        <f>SUM(C31:G31)</f>
        <v>0</v>
      </c>
      <c r="I31" s="44">
        <f t="shared" si="3"/>
        <v>0</v>
      </c>
    </row>
    <row r="32" spans="1:253" s="4" customFormat="1" ht="15.75" thickBot="1">
      <c r="A32" s="220"/>
      <c r="B32" s="34" t="s">
        <v>688</v>
      </c>
      <c r="C32" s="259">
        <f>SUM(C27:C31)</f>
        <v>0</v>
      </c>
      <c r="D32" s="259">
        <f>SUM(D27:D31)</f>
        <v>0</v>
      </c>
      <c r="E32" s="259">
        <f>SUM(E27:E31)</f>
        <v>0</v>
      </c>
      <c r="F32" s="259">
        <f>SUM(F27:F31)</f>
        <v>0</v>
      </c>
      <c r="G32" s="259">
        <f>SUM(G27:G31)</f>
        <v>0</v>
      </c>
      <c r="H32" s="260">
        <f t="shared" si="2"/>
        <v>0</v>
      </c>
      <c r="I32" s="44">
        <f t="shared" si="3"/>
        <v>0</v>
      </c>
      <c r="IR32" s="15"/>
      <c r="IS32" s="1"/>
    </row>
    <row r="33" spans="1:253" s="4" customFormat="1" ht="15.75" thickBot="1">
      <c r="A33" s="211" t="s">
        <v>275</v>
      </c>
      <c r="B33" s="452" t="s">
        <v>585</v>
      </c>
      <c r="C33" s="274"/>
      <c r="D33" s="274"/>
      <c r="E33" s="274"/>
      <c r="F33" s="274"/>
      <c r="G33" s="274"/>
      <c r="H33" s="275"/>
      <c r="IQ33" s="15"/>
      <c r="IR33" s="1"/>
    </row>
    <row r="34" spans="1:253" s="4" customFormat="1" ht="15">
      <c r="A34" s="504"/>
      <c r="B34" s="400" t="str">
        <f>IF(A34=0," ",VLOOKUP(A34,'DROPDOWN FUND SOURCES'!$A$1:$B$144,2,FALSE))</f>
        <v xml:space="preserve"> </v>
      </c>
      <c r="C34" s="401"/>
      <c r="D34" s="401"/>
      <c r="E34" s="401"/>
      <c r="F34" s="401"/>
      <c r="G34" s="401"/>
      <c r="H34" s="402">
        <f>SUM(C34:G34)</f>
        <v>0</v>
      </c>
      <c r="I34" s="40">
        <f>C34+D34+E34+F34+G34</f>
        <v>0</v>
      </c>
      <c r="IQ34" s="15"/>
      <c r="IR34" s="1"/>
    </row>
    <row r="35" spans="1:253" s="4" customFormat="1" ht="15">
      <c r="A35" s="503"/>
      <c r="B35" s="189" t="str">
        <f>IF(A35=0," ",VLOOKUP(A35,'DROPDOWN FUND SOURCES'!$A$1:$B$144,2,FALSE))</f>
        <v xml:space="preserve"> </v>
      </c>
      <c r="C35" s="261"/>
      <c r="D35" s="261"/>
      <c r="E35" s="261"/>
      <c r="F35" s="261"/>
      <c r="G35" s="261"/>
      <c r="H35" s="258">
        <f t="shared" ref="H35:H36" si="4">SUM(C35:G35)</f>
        <v>0</v>
      </c>
      <c r="I35" s="40"/>
      <c r="IQ35" s="15"/>
      <c r="IR35" s="1"/>
    </row>
    <row r="36" spans="1:253" s="4" customFormat="1" ht="15">
      <c r="A36" s="506" t="s">
        <v>431</v>
      </c>
      <c r="B36" s="219"/>
      <c r="C36" s="261"/>
      <c r="D36" s="261"/>
      <c r="E36" s="261"/>
      <c r="F36" s="261"/>
      <c r="G36" s="261"/>
      <c r="H36" s="258">
        <f t="shared" si="4"/>
        <v>0</v>
      </c>
      <c r="I36" s="40">
        <f t="shared" ref="I36:I42" si="5">C36+D36+E36+F36+G36</f>
        <v>0</v>
      </c>
      <c r="IQ36" s="15"/>
      <c r="IR36" s="1"/>
    </row>
    <row r="37" spans="1:253" s="4" customFormat="1" ht="15.75" thickBot="1">
      <c r="A37" s="221"/>
      <c r="B37" s="34" t="s">
        <v>274</v>
      </c>
      <c r="C37" s="259">
        <f>SUM(C34:C36)</f>
        <v>0</v>
      </c>
      <c r="D37" s="259">
        <f>SUM(D34:D36)</f>
        <v>0</v>
      </c>
      <c r="E37" s="259">
        <f>SUM(E34:E36)</f>
        <v>0</v>
      </c>
      <c r="F37" s="259">
        <f>SUM(F34:F36)</f>
        <v>0</v>
      </c>
      <c r="G37" s="259">
        <f>SUM(G34:G36)</f>
        <v>0</v>
      </c>
      <c r="H37" s="260">
        <f>SUM(B37:G37)</f>
        <v>0</v>
      </c>
      <c r="I37" s="40">
        <f t="shared" si="5"/>
        <v>0</v>
      </c>
      <c r="IQ37" s="15"/>
      <c r="IR37" s="1"/>
    </row>
    <row r="38" spans="1:253" s="4" customFormat="1" ht="15.75" thickBot="1">
      <c r="A38" s="527" t="s">
        <v>147</v>
      </c>
      <c r="B38" s="528"/>
      <c r="C38" s="262">
        <f>C32+C25+C37</f>
        <v>0</v>
      </c>
      <c r="D38" s="262">
        <f t="shared" ref="D38:H38" si="6">D32+D25+D37</f>
        <v>0</v>
      </c>
      <c r="E38" s="262">
        <f t="shared" si="6"/>
        <v>0</v>
      </c>
      <c r="F38" s="262">
        <f t="shared" si="6"/>
        <v>0</v>
      </c>
      <c r="G38" s="262">
        <f t="shared" si="6"/>
        <v>0</v>
      </c>
      <c r="H38" s="263">
        <f t="shared" si="6"/>
        <v>0</v>
      </c>
      <c r="I38" s="40">
        <f t="shared" si="5"/>
        <v>0</v>
      </c>
      <c r="IR38" s="15"/>
      <c r="IS38" s="1"/>
    </row>
    <row r="39" spans="1:253" ht="15">
      <c r="A39" s="33" t="s">
        <v>151</v>
      </c>
      <c r="B39" s="222"/>
      <c r="C39" s="239"/>
      <c r="D39" s="239"/>
      <c r="E39" s="239"/>
      <c r="F39" s="239"/>
      <c r="G39" s="239"/>
      <c r="H39" s="270"/>
    </row>
    <row r="40" spans="1:253" ht="15">
      <c r="A40" s="505"/>
      <c r="B40" s="236" t="str">
        <f>IF(A40=0," ",VLOOKUP(A40,'DROPDOWN FUND SOURCES'!$A$1:$B$144,2,FALSE))</f>
        <v xml:space="preserve"> </v>
      </c>
      <c r="C40" s="264"/>
      <c r="D40" s="265"/>
      <c r="E40" s="265"/>
      <c r="F40" s="265"/>
      <c r="G40" s="265"/>
      <c r="H40" s="266"/>
      <c r="I40" s="40"/>
      <c r="J40" s="196"/>
      <c r="IN40" s="15"/>
      <c r="IR40" s="1"/>
    </row>
    <row r="41" spans="1:253" ht="15">
      <c r="A41" s="506" t="s">
        <v>431</v>
      </c>
      <c r="B41" s="219"/>
      <c r="C41" s="264"/>
      <c r="D41" s="265"/>
      <c r="E41" s="265"/>
      <c r="F41" s="265"/>
      <c r="G41" s="265"/>
      <c r="H41" s="266">
        <f>SUM(C41:G41)</f>
        <v>0</v>
      </c>
      <c r="I41" s="40">
        <f t="shared" si="5"/>
        <v>0</v>
      </c>
      <c r="J41" s="196"/>
      <c r="IN41" s="15"/>
      <c r="IR41" s="1"/>
    </row>
    <row r="42" spans="1:253" ht="15.75" thickBot="1">
      <c r="A42" s="450"/>
      <c r="B42" s="34" t="s">
        <v>148</v>
      </c>
      <c r="C42" s="267">
        <f>SUM(C40:C41)</f>
        <v>0</v>
      </c>
      <c r="D42" s="267">
        <f t="shared" ref="D42:G42" si="7">SUM(D40:D41)</f>
        <v>0</v>
      </c>
      <c r="E42" s="267">
        <f t="shared" si="7"/>
        <v>0</v>
      </c>
      <c r="F42" s="267">
        <f t="shared" si="7"/>
        <v>0</v>
      </c>
      <c r="G42" s="267">
        <f t="shared" si="7"/>
        <v>0</v>
      </c>
      <c r="H42" s="260">
        <f>SUM(C42:G42)</f>
        <v>0</v>
      </c>
      <c r="I42" s="40">
        <f t="shared" si="5"/>
        <v>0</v>
      </c>
      <c r="IN42" s="15"/>
      <c r="IR42" s="1"/>
    </row>
    <row r="43" spans="1:253" s="4" customFormat="1" ht="15.75" thickBot="1">
      <c r="A43" s="223"/>
      <c r="B43" s="461" t="s">
        <v>149</v>
      </c>
      <c r="C43" s="268">
        <f>C38+C42</f>
        <v>0</v>
      </c>
      <c r="D43" s="268">
        <f t="shared" ref="D43:H43" si="8">D38+D42</f>
        <v>0</v>
      </c>
      <c r="E43" s="268">
        <f t="shared" si="8"/>
        <v>0</v>
      </c>
      <c r="F43" s="268">
        <f t="shared" si="8"/>
        <v>0</v>
      </c>
      <c r="G43" s="268">
        <f>G38+G42</f>
        <v>0</v>
      </c>
      <c r="H43" s="269">
        <f t="shared" si="8"/>
        <v>0</v>
      </c>
      <c r="IN43" s="12"/>
    </row>
    <row r="44" spans="1:253" ht="15">
      <c r="A44" s="33" t="s">
        <v>276</v>
      </c>
      <c r="B44" s="222"/>
      <c r="C44" s="239"/>
      <c r="D44" s="239"/>
      <c r="E44" s="239"/>
      <c r="F44" s="239"/>
      <c r="G44" s="239"/>
      <c r="H44" s="270"/>
    </row>
    <row r="45" spans="1:253">
      <c r="A45" s="462"/>
      <c r="B45" s="463" t="s">
        <v>799</v>
      </c>
      <c r="C45" s="257"/>
      <c r="D45" s="257"/>
      <c r="E45" s="257"/>
      <c r="F45" s="257"/>
      <c r="G45" s="257"/>
      <c r="H45" s="271"/>
      <c r="I45" s="206" t="s">
        <v>402</v>
      </c>
      <c r="IN45" s="15"/>
      <c r="IR45" s="1"/>
    </row>
    <row r="46" spans="1:253">
      <c r="A46" s="462"/>
      <c r="B46" s="463" t="s">
        <v>800</v>
      </c>
      <c r="C46" s="257"/>
      <c r="D46" s="257"/>
      <c r="E46" s="257"/>
      <c r="F46" s="257"/>
      <c r="G46" s="257"/>
      <c r="H46" s="271"/>
      <c r="I46" s="206"/>
      <c r="IN46" s="15"/>
      <c r="IR46" s="1"/>
    </row>
    <row r="47" spans="1:253">
      <c r="A47" s="462"/>
      <c r="B47" s="463" t="s">
        <v>802</v>
      </c>
      <c r="C47" s="257"/>
      <c r="D47" s="257"/>
      <c r="E47" s="257"/>
      <c r="F47" s="257"/>
      <c r="G47" s="257"/>
      <c r="H47" s="271"/>
      <c r="I47" s="206"/>
      <c r="IN47" s="15"/>
      <c r="IR47" s="1"/>
    </row>
    <row r="48" spans="1:253">
      <c r="A48" s="224"/>
      <c r="B48" s="225" t="s">
        <v>429</v>
      </c>
      <c r="C48" s="183"/>
      <c r="D48" s="183"/>
      <c r="E48" s="183"/>
      <c r="F48" s="183"/>
      <c r="G48" s="183"/>
      <c r="H48" s="226"/>
      <c r="I48" s="196"/>
      <c r="IN48" s="15"/>
      <c r="IR48" s="1"/>
    </row>
    <row r="49" spans="1:252">
      <c r="A49" s="224"/>
      <c r="B49" s="225" t="s">
        <v>454</v>
      </c>
      <c r="C49" s="162"/>
      <c r="D49" s="162"/>
      <c r="E49" s="162"/>
      <c r="F49" s="162"/>
      <c r="G49" s="162"/>
      <c r="H49" s="41"/>
      <c r="I49" s="206" t="s">
        <v>404</v>
      </c>
      <c r="IN49" s="15"/>
      <c r="IR49" s="1"/>
    </row>
    <row r="50" spans="1:252" ht="15" thickBot="1">
      <c r="A50" s="227"/>
      <c r="B50" s="228" t="s">
        <v>455</v>
      </c>
      <c r="C50" s="321">
        <f>IF(C8=0,0,VLOOKUP(C8,'DROPDOWN BHS SERVICE TYPES'!$B$1:$D$140,3,FALSE))</f>
        <v>0</v>
      </c>
      <c r="D50" s="321">
        <f>IF(D8=0,0,VLOOKUP(D8,'DROPDOWN BHS SERVICE TYPES'!$B$1:$D$140,3,FALSE))</f>
        <v>0</v>
      </c>
      <c r="E50" s="321">
        <f>IF(E8=0,0,VLOOKUP(E8,'DROPDOWN BHS SERVICE TYPES'!$B$1:$D$140,3,FALSE))</f>
        <v>0</v>
      </c>
      <c r="F50" s="321">
        <f>IF(F8=0,0,VLOOKUP(F8,'DROPDOWN BHS SERVICE TYPES'!$B$1:$D$140,3,FALSE))</f>
        <v>0</v>
      </c>
      <c r="G50" s="321">
        <f>IF(G8=0,0,VLOOKUP(G8,'DROPDOWN BHS SERVICE TYPES'!$B$1:$D$140,3,FALSE))</f>
        <v>0</v>
      </c>
      <c r="H50" s="229"/>
      <c r="I50" s="206"/>
      <c r="IN50" s="15"/>
      <c r="IR50" s="1"/>
    </row>
    <row r="51" spans="1:252">
      <c r="A51" s="230"/>
      <c r="B51" s="231" t="s">
        <v>150</v>
      </c>
      <c r="C51" s="237">
        <f>IF(C49=0,0,C38/C49)</f>
        <v>0</v>
      </c>
      <c r="D51" s="237">
        <f>IF(D49=0,0,D38/D49)</f>
        <v>0</v>
      </c>
      <c r="E51" s="237">
        <f>IF(E49=0,0,E38/E49)</f>
        <v>0</v>
      </c>
      <c r="F51" s="237">
        <f>IF(F49=0,0,F38/F49)</f>
        <v>0</v>
      </c>
      <c r="G51" s="237">
        <f>IF(G49=0,0,G38/G49)</f>
        <v>0</v>
      </c>
      <c r="H51" s="232"/>
      <c r="I51" s="206"/>
      <c r="IN51" s="15"/>
      <c r="IR51" s="1"/>
    </row>
    <row r="52" spans="1:252" ht="15" thickBot="1">
      <c r="A52" s="224"/>
      <c r="B52" s="225" t="s">
        <v>456</v>
      </c>
      <c r="C52" s="237">
        <f>IF(C49=0,0,C43/C49)</f>
        <v>0</v>
      </c>
      <c r="D52" s="237">
        <f>IF(D49=0,0,D43/D49)</f>
        <v>0</v>
      </c>
      <c r="E52" s="237">
        <f>IF(E49=0,0,E43/E49)</f>
        <v>0</v>
      </c>
      <c r="F52" s="237">
        <f>IF(F49=0,0,F43/F49)</f>
        <v>0</v>
      </c>
      <c r="G52" s="237">
        <f>IF(G49=0,0,G43/G49)</f>
        <v>0</v>
      </c>
      <c r="H52" s="233"/>
      <c r="I52" s="206"/>
      <c r="IN52" s="15"/>
      <c r="IR52" s="1"/>
    </row>
    <row r="53" spans="1:252" ht="15">
      <c r="A53" s="224"/>
      <c r="B53" s="225" t="s">
        <v>457</v>
      </c>
      <c r="C53" s="238"/>
      <c r="D53" s="238"/>
      <c r="E53" s="238"/>
      <c r="F53" s="238"/>
      <c r="G53" s="276"/>
      <c r="H53" s="42" t="s">
        <v>458</v>
      </c>
      <c r="I53" s="206" t="s">
        <v>403</v>
      </c>
      <c r="IN53" s="15"/>
      <c r="IR53" s="1"/>
    </row>
    <row r="54" spans="1:252" ht="15" thickBot="1">
      <c r="A54" s="234"/>
      <c r="B54" s="235" t="s">
        <v>459</v>
      </c>
      <c r="C54" s="277"/>
      <c r="D54" s="278"/>
      <c r="E54" s="277"/>
      <c r="F54" s="278"/>
      <c r="G54" s="279"/>
      <c r="H54" s="280"/>
      <c r="IN54" s="15"/>
      <c r="IR54" s="1"/>
    </row>
    <row r="55" spans="1:252">
      <c r="IN55" s="15"/>
      <c r="IR55" s="1"/>
    </row>
    <row r="56" spans="1:252">
      <c r="C56" s="17"/>
      <c r="F56" s="1"/>
      <c r="IQ56" s="15"/>
      <c r="IR56" s="1"/>
    </row>
    <row r="57" spans="1:252" ht="15">
      <c r="A57" s="1" t="s">
        <v>370</v>
      </c>
      <c r="B57" s="44"/>
      <c r="C57" s="281">
        <f t="shared" ref="C57:H57" si="9">+C17-C43</f>
        <v>0</v>
      </c>
      <c r="D57" s="281">
        <f t="shared" si="9"/>
        <v>0</v>
      </c>
      <c r="E57" s="281">
        <f t="shared" si="9"/>
        <v>0</v>
      </c>
      <c r="F57" s="281">
        <f t="shared" si="9"/>
        <v>0</v>
      </c>
      <c r="G57" s="281">
        <f t="shared" si="9"/>
        <v>0</v>
      </c>
      <c r="H57" s="281">
        <f t="shared" si="9"/>
        <v>0</v>
      </c>
      <c r="IQ57" s="15"/>
      <c r="IR57" s="1"/>
    </row>
    <row r="58" spans="1:252" ht="15">
      <c r="A58" s="4" t="s">
        <v>432</v>
      </c>
      <c r="C58" s="282">
        <f>IF(C51=0,0,IF(C49=0,0,(C38/C49)))</f>
        <v>0</v>
      </c>
      <c r="D58" s="282">
        <f>IF(D51=0,0,IF(D49=0,0,(D38/D49)))</f>
        <v>0</v>
      </c>
      <c r="E58" s="282">
        <f>IF(E51=0,0,IF(E49=0,0,(E38/E49)))</f>
        <v>0</v>
      </c>
      <c r="F58" s="282">
        <f>IF(F51=0,0,IF(F49=0,0,(F38/F49)))</f>
        <v>0</v>
      </c>
      <c r="G58" s="282">
        <f>IF(G51=0,0,IF(G49=0,0,(G38/G49)))</f>
        <v>0</v>
      </c>
      <c r="H58" s="151"/>
      <c r="IQ58" s="15"/>
      <c r="IR58" s="1"/>
    </row>
  </sheetData>
  <sheetProtection insertColumns="0" insertRows="0" deleteColumns="0" deleteRows="0" selectLockedCells="1"/>
  <dataConsolidate/>
  <mergeCells count="14">
    <mergeCell ref="A13:B13"/>
    <mergeCell ref="A12:B12"/>
    <mergeCell ref="A1:H1"/>
    <mergeCell ref="A6:B6"/>
    <mergeCell ref="A7:B7"/>
    <mergeCell ref="A8:B8"/>
    <mergeCell ref="A11:B11"/>
    <mergeCell ref="A10:B10"/>
    <mergeCell ref="A9:B9"/>
    <mergeCell ref="A38:B38"/>
    <mergeCell ref="A14:B14"/>
    <mergeCell ref="A15:B15"/>
    <mergeCell ref="A16:B16"/>
    <mergeCell ref="A17:B17"/>
  </mergeCells>
  <phoneticPr fontId="9" type="noConversion"/>
  <dataValidations count="5">
    <dataValidation type="list" allowBlank="1" showInputMessage="1" showErrorMessage="1" sqref="A40">
      <formula1>NONDPHFUNDSRC</formula1>
    </dataValidation>
    <dataValidation type="list" allowBlank="1" showInputMessage="1" showErrorMessage="1" sqref="C48:G48">
      <formula1>CONTRACTTYPE</formula1>
    </dataValidation>
    <dataValidation type="list" allowBlank="1" showInputMessage="1" showErrorMessage="1" sqref="A19:A23">
      <formula1>MHFUNDSRC</formula1>
    </dataValidation>
    <dataValidation type="list" allowBlank="1" showInputMessage="1" showErrorMessage="1" sqref="A27:A30">
      <formula1>SAFUNDSRC</formula1>
    </dataValidation>
    <dataValidation type="list" allowBlank="1" showInputMessage="1" showErrorMessage="1" sqref="A34:A35">
      <formula1>OTHERDPHFUNDSRC</formula1>
    </dataValidation>
  </dataValidations>
  <printOptions horizontalCentered="1"/>
  <pageMargins left="0" right="0" top="0.5" bottom="0.5" header="0.5" footer="0.25"/>
  <pageSetup scale="70" orientation="landscape" r:id="rId1"/>
  <headerFooter alignWithMargins="0">
    <oddFooter>&amp;L&amp;9Form Revised 7/1/2018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H - Please select Mode and Service Function Code (SFC)_x000a_SA - Please Select SA modality (bottom half of list)">
          <x14:formula1>
            <xm:f>'DROPDOWN BHS SERVICE TYPES'!$B$2:$B$140</xm:f>
          </x14:formula1>
          <xm:sqref>C8:G8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opLeftCell="A19" zoomScaleNormal="100" workbookViewId="0">
      <selection activeCell="E43" sqref="E43"/>
    </sheetView>
  </sheetViews>
  <sheetFormatPr defaultColWidth="20.7109375" defaultRowHeight="14.25"/>
  <cols>
    <col min="1" max="1" width="17.28515625" style="60" customWidth="1"/>
    <col min="2" max="2" width="23.42578125" style="60" customWidth="1"/>
    <col min="3" max="3" width="7.28515625" style="60" customWidth="1"/>
    <col min="4" max="4" width="18.85546875" style="60" customWidth="1"/>
    <col min="5" max="5" width="7.7109375" style="20" customWidth="1"/>
    <col min="6" max="6" width="14.42578125" style="20" customWidth="1"/>
    <col min="7" max="7" width="7.7109375" style="20" customWidth="1"/>
    <col min="8" max="8" width="14.42578125" style="20" customWidth="1"/>
    <col min="9" max="9" width="7.7109375" style="20" customWidth="1"/>
    <col min="10" max="10" width="14.42578125" style="20" customWidth="1"/>
    <col min="11" max="11" width="7.7109375" style="20" customWidth="1"/>
    <col min="12" max="12" width="14.42578125" style="20" customWidth="1"/>
    <col min="13" max="13" width="7.7109375" style="20" customWidth="1"/>
    <col min="14" max="14" width="14.42578125" style="20" customWidth="1"/>
    <col min="15" max="15" width="7.7109375" style="20" customWidth="1"/>
    <col min="16" max="16" width="14.85546875" style="20" customWidth="1"/>
    <col min="17" max="16384" width="20.7109375" style="20"/>
  </cols>
  <sheetData>
    <row r="1" spans="1:17" ht="15">
      <c r="A1" s="552" t="s">
        <v>860</v>
      </c>
      <c r="B1" s="552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</row>
    <row r="2" spans="1:17" ht="15">
      <c r="A2" s="167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7" ht="15">
      <c r="A3" s="45" t="s">
        <v>452</v>
      </c>
      <c r="B3" s="489">
        <f>'DPH 2 - CRDC'!C6</f>
        <v>0</v>
      </c>
      <c r="C3" s="96"/>
      <c r="D3" s="110"/>
      <c r="E3" s="47"/>
      <c r="F3" s="153"/>
      <c r="G3" s="171"/>
      <c r="H3" s="153"/>
      <c r="I3" s="49"/>
      <c r="J3" s="49"/>
      <c r="M3" s="103"/>
      <c r="N3" s="562" t="s">
        <v>840</v>
      </c>
      <c r="O3" s="563"/>
      <c r="P3" s="127" t="str">
        <f>'DPH 2 - CRDC'!H2</f>
        <v>B-#</v>
      </c>
    </row>
    <row r="4" spans="1:17" ht="15">
      <c r="A4" s="45" t="s">
        <v>453</v>
      </c>
      <c r="B4" s="490">
        <f>'DPH 2 - CRDC'!C7</f>
        <v>0</v>
      </c>
      <c r="D4" s="71"/>
      <c r="E4" s="52"/>
      <c r="F4" s="48"/>
      <c r="G4" s="48"/>
      <c r="H4" s="48"/>
      <c r="I4" s="48"/>
      <c r="J4" s="48"/>
      <c r="M4" s="103"/>
      <c r="N4" s="562" t="s">
        <v>841</v>
      </c>
      <c r="O4" s="563"/>
      <c r="P4" s="127"/>
    </row>
    <row r="5" spans="1:17" ht="15">
      <c r="D5" s="71"/>
      <c r="E5" s="52"/>
      <c r="G5" s="48"/>
      <c r="H5" s="48"/>
      <c r="I5" s="48"/>
      <c r="J5" s="48"/>
      <c r="K5" s="48"/>
      <c r="L5" s="48"/>
      <c r="M5" s="103"/>
      <c r="N5" s="562" t="s">
        <v>441</v>
      </c>
      <c r="O5" s="563"/>
      <c r="P5" s="130">
        <f>'DPH 1 - Budget Summary'!H3</f>
        <v>0</v>
      </c>
    </row>
    <row r="6" spans="1:17" ht="15.75" thickBot="1">
      <c r="A6" s="49"/>
      <c r="B6" s="49"/>
      <c r="C6" s="54"/>
      <c r="D6" s="55"/>
      <c r="E6" s="56"/>
      <c r="F6" s="57"/>
      <c r="G6" s="56"/>
      <c r="H6" s="57"/>
      <c r="I6" s="57"/>
      <c r="J6" s="57"/>
      <c r="K6" s="56"/>
      <c r="M6" s="562" t="s">
        <v>442</v>
      </c>
      <c r="N6" s="564"/>
      <c r="O6" s="564"/>
      <c r="P6" s="176">
        <f>'DPH 1 - Budget Summary'!H4</f>
        <v>0</v>
      </c>
      <c r="Q6" s="39"/>
    </row>
    <row r="7" spans="1:17" s="59" customFormat="1" ht="50.25" customHeight="1">
      <c r="A7" s="559"/>
      <c r="B7" s="560"/>
      <c r="C7" s="557" t="s">
        <v>0</v>
      </c>
      <c r="D7" s="558"/>
      <c r="E7" s="554" t="s">
        <v>585</v>
      </c>
      <c r="F7" s="556"/>
      <c r="G7" s="554" t="s">
        <v>585</v>
      </c>
      <c r="H7" s="556"/>
      <c r="I7" s="561" t="s">
        <v>585</v>
      </c>
      <c r="J7" s="556"/>
      <c r="K7" s="554" t="s">
        <v>585</v>
      </c>
      <c r="L7" s="556"/>
      <c r="M7" s="554" t="s">
        <v>585</v>
      </c>
      <c r="N7" s="556"/>
      <c r="O7" s="554" t="s">
        <v>585</v>
      </c>
      <c r="P7" s="555"/>
      <c r="Q7" s="58"/>
    </row>
    <row r="8" spans="1:17" s="60" customFormat="1" ht="15">
      <c r="A8" s="548" t="s">
        <v>547</v>
      </c>
      <c r="B8" s="549"/>
      <c r="C8" s="566" t="s">
        <v>844</v>
      </c>
      <c r="D8" s="551"/>
      <c r="E8" s="565" t="s">
        <v>844</v>
      </c>
      <c r="F8" s="551"/>
      <c r="G8" s="565" t="s">
        <v>844</v>
      </c>
      <c r="H8" s="551"/>
      <c r="I8" s="565" t="s">
        <v>844</v>
      </c>
      <c r="J8" s="551"/>
      <c r="K8" s="565" t="s">
        <v>844</v>
      </c>
      <c r="L8" s="551"/>
      <c r="M8" s="565" t="s">
        <v>844</v>
      </c>
      <c r="N8" s="551"/>
      <c r="O8" s="566" t="s">
        <v>844</v>
      </c>
      <c r="P8" s="567"/>
      <c r="Q8" s="51"/>
    </row>
    <row r="9" spans="1:17" s="64" customFormat="1" ht="15">
      <c r="A9" s="550" t="s">
        <v>136</v>
      </c>
      <c r="B9" s="551"/>
      <c r="C9" s="61" t="s">
        <v>122</v>
      </c>
      <c r="D9" s="61" t="s">
        <v>126</v>
      </c>
      <c r="E9" s="484" t="s">
        <v>122</v>
      </c>
      <c r="F9" s="61" t="s">
        <v>126</v>
      </c>
      <c r="G9" s="62" t="s">
        <v>122</v>
      </c>
      <c r="H9" s="61" t="s">
        <v>126</v>
      </c>
      <c r="I9" s="62" t="s">
        <v>122</v>
      </c>
      <c r="J9" s="61" t="s">
        <v>126</v>
      </c>
      <c r="K9" s="62" t="s">
        <v>122</v>
      </c>
      <c r="L9" s="61" t="s">
        <v>126</v>
      </c>
      <c r="M9" s="62" t="s">
        <v>122</v>
      </c>
      <c r="N9" s="61" t="s">
        <v>126</v>
      </c>
      <c r="O9" s="62" t="s">
        <v>122</v>
      </c>
      <c r="P9" s="63" t="s">
        <v>126</v>
      </c>
      <c r="Q9" s="51"/>
    </row>
    <row r="10" spans="1:17" s="52" customFormat="1">
      <c r="A10" s="544"/>
      <c r="B10" s="545"/>
      <c r="C10" s="65">
        <f>E10+G10+I10+K10+M10+O10</f>
        <v>0</v>
      </c>
      <c r="D10" s="160">
        <f>ROUND(F10+H10+J10+L10+N10+P10,0)</f>
        <v>0</v>
      </c>
      <c r="E10" s="65"/>
      <c r="F10" s="160"/>
      <c r="G10" s="65"/>
      <c r="H10" s="288"/>
      <c r="I10" s="65"/>
      <c r="J10" s="288"/>
      <c r="K10" s="65"/>
      <c r="L10" s="288"/>
      <c r="M10" s="65"/>
      <c r="N10" s="288"/>
      <c r="O10" s="65"/>
      <c r="P10" s="290"/>
      <c r="Q10" s="66"/>
    </row>
    <row r="11" spans="1:17" s="52" customFormat="1">
      <c r="A11" s="544"/>
      <c r="B11" s="545"/>
      <c r="C11" s="65">
        <f t="shared" ref="C11:C40" si="0">E11+G11+I11+K11+M11+O11</f>
        <v>0</v>
      </c>
      <c r="D11" s="160">
        <f t="shared" ref="D11:D40" si="1">ROUND(F11+H11+J11+L11+N11+P11,0)</f>
        <v>0</v>
      </c>
      <c r="E11" s="65"/>
      <c r="F11" s="160"/>
      <c r="G11" s="65"/>
      <c r="H11" s="288"/>
      <c r="I11" s="65"/>
      <c r="J11" s="288"/>
      <c r="K11" s="65"/>
      <c r="L11" s="288"/>
      <c r="M11" s="65"/>
      <c r="N11" s="288"/>
      <c r="O11" s="65"/>
      <c r="P11" s="290"/>
    </row>
    <row r="12" spans="1:17" s="52" customFormat="1">
      <c r="A12" s="544"/>
      <c r="B12" s="545"/>
      <c r="C12" s="65">
        <f t="shared" si="0"/>
        <v>0</v>
      </c>
      <c r="D12" s="160">
        <f t="shared" si="1"/>
        <v>0</v>
      </c>
      <c r="E12" s="65"/>
      <c r="F12" s="160"/>
      <c r="G12" s="65"/>
      <c r="H12" s="288"/>
      <c r="I12" s="65"/>
      <c r="J12" s="288"/>
      <c r="K12" s="65"/>
      <c r="L12" s="288"/>
      <c r="M12" s="65"/>
      <c r="N12" s="288"/>
      <c r="O12" s="65"/>
      <c r="P12" s="290"/>
    </row>
    <row r="13" spans="1:17" s="52" customFormat="1">
      <c r="A13" s="544"/>
      <c r="B13" s="545"/>
      <c r="C13" s="65">
        <f t="shared" si="0"/>
        <v>0</v>
      </c>
      <c r="D13" s="160">
        <f t="shared" si="1"/>
        <v>0</v>
      </c>
      <c r="E13" s="65"/>
      <c r="F13" s="160"/>
      <c r="G13" s="65"/>
      <c r="H13" s="288"/>
      <c r="I13" s="65"/>
      <c r="J13" s="288"/>
      <c r="K13" s="65"/>
      <c r="L13" s="288"/>
      <c r="M13" s="65"/>
      <c r="N13" s="288"/>
      <c r="O13" s="65"/>
      <c r="P13" s="290"/>
    </row>
    <row r="14" spans="1:17" s="52" customFormat="1">
      <c r="A14" s="544"/>
      <c r="B14" s="545"/>
      <c r="C14" s="65">
        <f t="shared" si="0"/>
        <v>0</v>
      </c>
      <c r="D14" s="160">
        <f t="shared" si="1"/>
        <v>0</v>
      </c>
      <c r="E14" s="65"/>
      <c r="F14" s="160"/>
      <c r="G14" s="65"/>
      <c r="H14" s="288"/>
      <c r="I14" s="65"/>
      <c r="J14" s="288"/>
      <c r="K14" s="65"/>
      <c r="L14" s="288"/>
      <c r="M14" s="65"/>
      <c r="N14" s="288"/>
      <c r="O14" s="65"/>
      <c r="P14" s="290"/>
    </row>
    <row r="15" spans="1:17" s="52" customFormat="1">
      <c r="A15" s="544"/>
      <c r="B15" s="545"/>
      <c r="C15" s="65">
        <f t="shared" si="0"/>
        <v>0</v>
      </c>
      <c r="D15" s="160">
        <f t="shared" si="1"/>
        <v>0</v>
      </c>
      <c r="E15" s="65"/>
      <c r="F15" s="160"/>
      <c r="G15" s="65"/>
      <c r="H15" s="288"/>
      <c r="I15" s="65"/>
      <c r="J15" s="288"/>
      <c r="K15" s="65"/>
      <c r="L15" s="288"/>
      <c r="M15" s="65"/>
      <c r="N15" s="288"/>
      <c r="O15" s="65"/>
      <c r="P15" s="290"/>
    </row>
    <row r="16" spans="1:17" s="52" customFormat="1">
      <c r="A16" s="544"/>
      <c r="B16" s="545"/>
      <c r="C16" s="65">
        <f t="shared" si="0"/>
        <v>0</v>
      </c>
      <c r="D16" s="160">
        <f t="shared" si="1"/>
        <v>0</v>
      </c>
      <c r="E16" s="65"/>
      <c r="F16" s="160"/>
      <c r="G16" s="65"/>
      <c r="H16" s="288"/>
      <c r="I16" s="65"/>
      <c r="J16" s="288"/>
      <c r="K16" s="65"/>
      <c r="L16" s="288"/>
      <c r="M16" s="65"/>
      <c r="N16" s="288"/>
      <c r="O16" s="65"/>
      <c r="P16" s="290"/>
    </row>
    <row r="17" spans="1:16" s="52" customFormat="1">
      <c r="A17" s="544"/>
      <c r="B17" s="545"/>
      <c r="C17" s="65">
        <f t="shared" si="0"/>
        <v>0</v>
      </c>
      <c r="D17" s="160">
        <f t="shared" si="1"/>
        <v>0</v>
      </c>
      <c r="E17" s="65"/>
      <c r="F17" s="160"/>
      <c r="G17" s="65"/>
      <c r="H17" s="288"/>
      <c r="I17" s="65"/>
      <c r="J17" s="288"/>
      <c r="K17" s="65"/>
      <c r="L17" s="288"/>
      <c r="M17" s="65"/>
      <c r="N17" s="288"/>
      <c r="O17" s="65"/>
      <c r="P17" s="290"/>
    </row>
    <row r="18" spans="1:16" s="52" customFormat="1">
      <c r="A18" s="544"/>
      <c r="B18" s="545"/>
      <c r="C18" s="65">
        <f t="shared" si="0"/>
        <v>0</v>
      </c>
      <c r="D18" s="160">
        <f t="shared" si="1"/>
        <v>0</v>
      </c>
      <c r="E18" s="65"/>
      <c r="F18" s="160"/>
      <c r="G18" s="65"/>
      <c r="H18" s="288"/>
      <c r="I18" s="65"/>
      <c r="J18" s="288"/>
      <c r="K18" s="65"/>
      <c r="L18" s="288"/>
      <c r="M18" s="65"/>
      <c r="N18" s="288"/>
      <c r="O18" s="65"/>
      <c r="P18" s="290"/>
    </row>
    <row r="19" spans="1:16" s="52" customFormat="1">
      <c r="A19" s="544"/>
      <c r="B19" s="545"/>
      <c r="C19" s="65">
        <f t="shared" si="0"/>
        <v>0</v>
      </c>
      <c r="D19" s="160">
        <f t="shared" si="1"/>
        <v>0</v>
      </c>
      <c r="E19" s="65"/>
      <c r="F19" s="160"/>
      <c r="G19" s="65"/>
      <c r="H19" s="288"/>
      <c r="I19" s="65"/>
      <c r="J19" s="288"/>
      <c r="K19" s="65"/>
      <c r="L19" s="288"/>
      <c r="M19" s="65"/>
      <c r="N19" s="288"/>
      <c r="O19" s="65"/>
      <c r="P19" s="290"/>
    </row>
    <row r="20" spans="1:16" s="52" customFormat="1">
      <c r="A20" s="544"/>
      <c r="B20" s="545"/>
      <c r="C20" s="65">
        <f t="shared" si="0"/>
        <v>0</v>
      </c>
      <c r="D20" s="160">
        <f t="shared" si="1"/>
        <v>0</v>
      </c>
      <c r="E20" s="65"/>
      <c r="F20" s="160"/>
      <c r="G20" s="65"/>
      <c r="H20" s="288"/>
      <c r="I20" s="65"/>
      <c r="J20" s="288"/>
      <c r="K20" s="65"/>
      <c r="L20" s="288"/>
      <c r="M20" s="65"/>
      <c r="N20" s="288"/>
      <c r="O20" s="65"/>
      <c r="P20" s="290"/>
    </row>
    <row r="21" spans="1:16" s="52" customFormat="1">
      <c r="A21" s="544"/>
      <c r="B21" s="545"/>
      <c r="C21" s="65">
        <f t="shared" si="0"/>
        <v>0</v>
      </c>
      <c r="D21" s="160">
        <f t="shared" si="1"/>
        <v>0</v>
      </c>
      <c r="E21" s="65"/>
      <c r="F21" s="160"/>
      <c r="G21" s="65"/>
      <c r="H21" s="288"/>
      <c r="I21" s="65"/>
      <c r="J21" s="288"/>
      <c r="K21" s="65"/>
      <c r="L21" s="288"/>
      <c r="M21" s="65"/>
      <c r="N21" s="288"/>
      <c r="O21" s="65"/>
      <c r="P21" s="290"/>
    </row>
    <row r="22" spans="1:16" s="52" customFormat="1">
      <c r="A22" s="544"/>
      <c r="B22" s="545"/>
      <c r="C22" s="65">
        <f t="shared" si="0"/>
        <v>0</v>
      </c>
      <c r="D22" s="160">
        <f t="shared" si="1"/>
        <v>0</v>
      </c>
      <c r="E22" s="65"/>
      <c r="F22" s="160"/>
      <c r="G22" s="65"/>
      <c r="H22" s="288"/>
      <c r="I22" s="65"/>
      <c r="J22" s="288"/>
      <c r="K22" s="65"/>
      <c r="L22" s="288"/>
      <c r="M22" s="65"/>
      <c r="N22" s="288"/>
      <c r="O22" s="65"/>
      <c r="P22" s="290"/>
    </row>
    <row r="23" spans="1:16" s="52" customFormat="1">
      <c r="A23" s="544"/>
      <c r="B23" s="545"/>
      <c r="C23" s="65">
        <f t="shared" si="0"/>
        <v>0</v>
      </c>
      <c r="D23" s="160">
        <f t="shared" si="1"/>
        <v>0</v>
      </c>
      <c r="E23" s="65"/>
      <c r="F23" s="160"/>
      <c r="G23" s="65"/>
      <c r="H23" s="288"/>
      <c r="I23" s="65"/>
      <c r="J23" s="288"/>
      <c r="K23" s="65"/>
      <c r="L23" s="288"/>
      <c r="M23" s="65"/>
      <c r="N23" s="288"/>
      <c r="O23" s="65"/>
      <c r="P23" s="290"/>
    </row>
    <row r="24" spans="1:16" s="52" customFormat="1">
      <c r="A24" s="544"/>
      <c r="B24" s="545"/>
      <c r="C24" s="65">
        <f t="shared" si="0"/>
        <v>0</v>
      </c>
      <c r="D24" s="160">
        <f t="shared" si="1"/>
        <v>0</v>
      </c>
      <c r="E24" s="65"/>
      <c r="F24" s="160"/>
      <c r="G24" s="65"/>
      <c r="H24" s="288"/>
      <c r="I24" s="65"/>
      <c r="J24" s="288"/>
      <c r="K24" s="65"/>
      <c r="L24" s="288"/>
      <c r="M24" s="65"/>
      <c r="N24" s="288"/>
      <c r="O24" s="65"/>
      <c r="P24" s="290"/>
    </row>
    <row r="25" spans="1:16" s="52" customFormat="1">
      <c r="A25" s="544"/>
      <c r="B25" s="545"/>
      <c r="C25" s="65">
        <f t="shared" si="0"/>
        <v>0</v>
      </c>
      <c r="D25" s="160">
        <f t="shared" si="1"/>
        <v>0</v>
      </c>
      <c r="E25" s="65"/>
      <c r="F25" s="160"/>
      <c r="G25" s="65"/>
      <c r="H25" s="288"/>
      <c r="I25" s="65"/>
      <c r="J25" s="288"/>
      <c r="K25" s="65"/>
      <c r="L25" s="288"/>
      <c r="M25" s="65"/>
      <c r="N25" s="288"/>
      <c r="O25" s="65"/>
      <c r="P25" s="290"/>
    </row>
    <row r="26" spans="1:16" s="52" customFormat="1">
      <c r="A26" s="544"/>
      <c r="B26" s="545"/>
      <c r="C26" s="65">
        <f t="shared" si="0"/>
        <v>0</v>
      </c>
      <c r="D26" s="160">
        <f t="shared" si="1"/>
        <v>0</v>
      </c>
      <c r="E26" s="65"/>
      <c r="F26" s="160"/>
      <c r="G26" s="65"/>
      <c r="H26" s="288"/>
      <c r="I26" s="65"/>
      <c r="J26" s="288"/>
      <c r="K26" s="65"/>
      <c r="L26" s="288"/>
      <c r="M26" s="65"/>
      <c r="N26" s="288"/>
      <c r="O26" s="65"/>
      <c r="P26" s="290"/>
    </row>
    <row r="27" spans="1:16" s="52" customFormat="1">
      <c r="A27" s="544"/>
      <c r="B27" s="545"/>
      <c r="C27" s="65">
        <f t="shared" si="0"/>
        <v>0</v>
      </c>
      <c r="D27" s="160">
        <f t="shared" si="1"/>
        <v>0</v>
      </c>
      <c r="E27" s="65"/>
      <c r="F27" s="160"/>
      <c r="G27" s="65"/>
      <c r="H27" s="288"/>
      <c r="I27" s="65"/>
      <c r="J27" s="288"/>
      <c r="K27" s="65"/>
      <c r="L27" s="288"/>
      <c r="M27" s="65"/>
      <c r="N27" s="288"/>
      <c r="O27" s="65"/>
      <c r="P27" s="290"/>
    </row>
    <row r="28" spans="1:16" s="52" customFormat="1">
      <c r="A28" s="544"/>
      <c r="B28" s="545"/>
      <c r="C28" s="65">
        <f t="shared" si="0"/>
        <v>0</v>
      </c>
      <c r="D28" s="160">
        <f t="shared" si="1"/>
        <v>0</v>
      </c>
      <c r="E28" s="65"/>
      <c r="F28" s="160"/>
      <c r="G28" s="65"/>
      <c r="H28" s="288"/>
      <c r="I28" s="65"/>
      <c r="J28" s="288"/>
      <c r="K28" s="65"/>
      <c r="L28" s="288"/>
      <c r="M28" s="65"/>
      <c r="N28" s="288"/>
      <c r="O28" s="65"/>
      <c r="P28" s="290"/>
    </row>
    <row r="29" spans="1:16" s="52" customFormat="1">
      <c r="A29" s="544"/>
      <c r="B29" s="545"/>
      <c r="C29" s="65">
        <f t="shared" si="0"/>
        <v>0</v>
      </c>
      <c r="D29" s="160">
        <f t="shared" si="1"/>
        <v>0</v>
      </c>
      <c r="E29" s="65"/>
      <c r="F29" s="160"/>
      <c r="G29" s="65"/>
      <c r="H29" s="288"/>
      <c r="I29" s="65"/>
      <c r="J29" s="288"/>
      <c r="K29" s="65"/>
      <c r="L29" s="288"/>
      <c r="M29" s="65"/>
      <c r="N29" s="288"/>
      <c r="O29" s="65"/>
      <c r="P29" s="290"/>
    </row>
    <row r="30" spans="1:16" s="52" customFormat="1">
      <c r="A30" s="544"/>
      <c r="B30" s="545"/>
      <c r="C30" s="65">
        <f t="shared" si="0"/>
        <v>0</v>
      </c>
      <c r="D30" s="160">
        <f t="shared" si="1"/>
        <v>0</v>
      </c>
      <c r="E30" s="65"/>
      <c r="F30" s="160"/>
      <c r="G30" s="65"/>
      <c r="H30" s="288"/>
      <c r="I30" s="65"/>
      <c r="J30" s="288"/>
      <c r="K30" s="65"/>
      <c r="L30" s="288"/>
      <c r="M30" s="65"/>
      <c r="N30" s="288"/>
      <c r="O30" s="65"/>
      <c r="P30" s="290"/>
    </row>
    <row r="31" spans="1:16" s="52" customFormat="1">
      <c r="A31" s="544"/>
      <c r="B31" s="545"/>
      <c r="C31" s="65">
        <f t="shared" si="0"/>
        <v>0</v>
      </c>
      <c r="D31" s="160">
        <f t="shared" si="1"/>
        <v>0</v>
      </c>
      <c r="E31" s="65"/>
      <c r="F31" s="160"/>
      <c r="G31" s="65"/>
      <c r="H31" s="288"/>
      <c r="I31" s="65"/>
      <c r="J31" s="288"/>
      <c r="K31" s="65"/>
      <c r="L31" s="288"/>
      <c r="M31" s="65"/>
      <c r="N31" s="288"/>
      <c r="O31" s="65"/>
      <c r="P31" s="290"/>
    </row>
    <row r="32" spans="1:16" s="52" customFormat="1">
      <c r="A32" s="544"/>
      <c r="B32" s="545"/>
      <c r="C32" s="65">
        <f t="shared" si="0"/>
        <v>0</v>
      </c>
      <c r="D32" s="160">
        <f t="shared" si="1"/>
        <v>0</v>
      </c>
      <c r="E32" s="65"/>
      <c r="F32" s="160"/>
      <c r="G32" s="65"/>
      <c r="H32" s="288"/>
      <c r="I32" s="65"/>
      <c r="J32" s="288"/>
      <c r="K32" s="65"/>
      <c r="L32" s="288"/>
      <c r="M32" s="65"/>
      <c r="N32" s="288"/>
      <c r="O32" s="65"/>
      <c r="P32" s="290"/>
    </row>
    <row r="33" spans="1:17" s="52" customFormat="1">
      <c r="A33" s="544"/>
      <c r="B33" s="545"/>
      <c r="C33" s="65">
        <f t="shared" si="0"/>
        <v>0</v>
      </c>
      <c r="D33" s="160">
        <f t="shared" si="1"/>
        <v>0</v>
      </c>
      <c r="E33" s="65"/>
      <c r="F33" s="160"/>
      <c r="G33" s="65"/>
      <c r="H33" s="288"/>
      <c r="I33" s="65"/>
      <c r="J33" s="288"/>
      <c r="K33" s="65"/>
      <c r="L33" s="288"/>
      <c r="M33" s="65"/>
      <c r="N33" s="288"/>
      <c r="O33" s="65"/>
      <c r="P33" s="290"/>
    </row>
    <row r="34" spans="1:17" s="52" customFormat="1">
      <c r="A34" s="544"/>
      <c r="B34" s="545"/>
      <c r="C34" s="65">
        <f t="shared" si="0"/>
        <v>0</v>
      </c>
      <c r="D34" s="160">
        <f t="shared" si="1"/>
        <v>0</v>
      </c>
      <c r="E34" s="65"/>
      <c r="F34" s="160"/>
      <c r="G34" s="65"/>
      <c r="H34" s="288"/>
      <c r="I34" s="65"/>
      <c r="J34" s="288"/>
      <c r="K34" s="65"/>
      <c r="L34" s="288"/>
      <c r="M34" s="65"/>
      <c r="N34" s="288"/>
      <c r="O34" s="65"/>
      <c r="P34" s="290"/>
    </row>
    <row r="35" spans="1:17" s="52" customFormat="1">
      <c r="A35" s="544"/>
      <c r="B35" s="545"/>
      <c r="C35" s="65">
        <f t="shared" si="0"/>
        <v>0</v>
      </c>
      <c r="D35" s="160">
        <f t="shared" si="1"/>
        <v>0</v>
      </c>
      <c r="E35" s="65"/>
      <c r="F35" s="160"/>
      <c r="G35" s="65"/>
      <c r="H35" s="288"/>
      <c r="I35" s="65"/>
      <c r="J35" s="288"/>
      <c r="K35" s="65"/>
      <c r="L35" s="288"/>
      <c r="M35" s="65"/>
      <c r="N35" s="288"/>
      <c r="O35" s="65"/>
      <c r="P35" s="290"/>
    </row>
    <row r="36" spans="1:17" s="52" customFormat="1">
      <c r="A36" s="544"/>
      <c r="B36" s="545"/>
      <c r="C36" s="65">
        <f t="shared" si="0"/>
        <v>0</v>
      </c>
      <c r="D36" s="160">
        <f t="shared" si="1"/>
        <v>0</v>
      </c>
      <c r="E36" s="65"/>
      <c r="F36" s="160"/>
      <c r="G36" s="65"/>
      <c r="H36" s="288"/>
      <c r="I36" s="65"/>
      <c r="J36" s="288"/>
      <c r="K36" s="65"/>
      <c r="L36" s="288"/>
      <c r="M36" s="65"/>
      <c r="N36" s="288"/>
      <c r="O36" s="65"/>
      <c r="P36" s="290"/>
    </row>
    <row r="37" spans="1:17" s="52" customFormat="1">
      <c r="A37" s="544"/>
      <c r="B37" s="545"/>
      <c r="C37" s="65">
        <f t="shared" si="0"/>
        <v>0</v>
      </c>
      <c r="D37" s="160">
        <f t="shared" si="1"/>
        <v>0</v>
      </c>
      <c r="E37" s="65"/>
      <c r="F37" s="160"/>
      <c r="G37" s="65"/>
      <c r="H37" s="288"/>
      <c r="I37" s="65"/>
      <c r="J37" s="288"/>
      <c r="K37" s="65"/>
      <c r="L37" s="288"/>
      <c r="M37" s="65"/>
      <c r="N37" s="288"/>
      <c r="O37" s="65"/>
      <c r="P37" s="290"/>
      <c r="Q37" s="66"/>
    </row>
    <row r="38" spans="1:17" s="52" customFormat="1">
      <c r="A38" s="544"/>
      <c r="B38" s="545"/>
      <c r="C38" s="65">
        <f t="shared" si="0"/>
        <v>0</v>
      </c>
      <c r="D38" s="160">
        <f t="shared" si="1"/>
        <v>0</v>
      </c>
      <c r="E38" s="65"/>
      <c r="F38" s="160"/>
      <c r="G38" s="65"/>
      <c r="H38" s="288"/>
      <c r="I38" s="65"/>
      <c r="J38" s="288"/>
      <c r="K38" s="65"/>
      <c r="L38" s="288"/>
      <c r="M38" s="65"/>
      <c r="N38" s="288"/>
      <c r="O38" s="65"/>
      <c r="P38" s="290"/>
    </row>
    <row r="39" spans="1:17" s="52" customFormat="1">
      <c r="A39" s="544"/>
      <c r="B39" s="545"/>
      <c r="C39" s="65">
        <f t="shared" si="0"/>
        <v>0</v>
      </c>
      <c r="D39" s="160">
        <f t="shared" si="1"/>
        <v>0</v>
      </c>
      <c r="E39" s="65"/>
      <c r="F39" s="160"/>
      <c r="G39" s="65"/>
      <c r="H39" s="288"/>
      <c r="I39" s="65"/>
      <c r="J39" s="288"/>
      <c r="K39" s="65"/>
      <c r="L39" s="288"/>
      <c r="M39" s="65"/>
      <c r="N39" s="288"/>
      <c r="O39" s="65"/>
      <c r="P39" s="290"/>
    </row>
    <row r="40" spans="1:17" s="52" customFormat="1">
      <c r="A40" s="544"/>
      <c r="B40" s="545"/>
      <c r="C40" s="65">
        <f t="shared" si="0"/>
        <v>0</v>
      </c>
      <c r="D40" s="160">
        <f t="shared" si="1"/>
        <v>0</v>
      </c>
      <c r="E40" s="65"/>
      <c r="F40" s="160"/>
      <c r="G40" s="65"/>
      <c r="H40" s="288"/>
      <c r="I40" s="65"/>
      <c r="J40" s="288"/>
      <c r="K40" s="65"/>
      <c r="L40" s="288"/>
      <c r="M40" s="65"/>
      <c r="N40" s="288"/>
      <c r="O40" s="65"/>
      <c r="P40" s="290"/>
    </row>
    <row r="41" spans="1:17" ht="15.75" thickBot="1">
      <c r="A41" s="546" t="s">
        <v>137</v>
      </c>
      <c r="B41" s="547"/>
      <c r="C41" s="67">
        <f t="shared" ref="C41:H41" si="2">SUM(C10:C40)</f>
        <v>0</v>
      </c>
      <c r="D41" s="283">
        <f>SUM(D10:D40)</f>
        <v>0</v>
      </c>
      <c r="E41" s="67">
        <f t="shared" si="2"/>
        <v>0</v>
      </c>
      <c r="F41" s="283">
        <f t="shared" si="2"/>
        <v>0</v>
      </c>
      <c r="G41" s="67">
        <f t="shared" si="2"/>
        <v>0</v>
      </c>
      <c r="H41" s="283">
        <f t="shared" si="2"/>
        <v>0</v>
      </c>
      <c r="I41" s="67">
        <f t="shared" ref="I41:J41" si="3">SUM(I10:I40)</f>
        <v>0</v>
      </c>
      <c r="J41" s="283">
        <f t="shared" si="3"/>
        <v>0</v>
      </c>
      <c r="K41" s="67">
        <f t="shared" ref="K41:P41" si="4">SUM(K10:K40)</f>
        <v>0</v>
      </c>
      <c r="L41" s="283">
        <f t="shared" si="4"/>
        <v>0</v>
      </c>
      <c r="M41" s="67">
        <f t="shared" si="4"/>
        <v>0</v>
      </c>
      <c r="N41" s="283">
        <f t="shared" si="4"/>
        <v>0</v>
      </c>
      <c r="O41" s="67">
        <f t="shared" si="4"/>
        <v>0</v>
      </c>
      <c r="P41" s="291">
        <f t="shared" si="4"/>
        <v>0</v>
      </c>
    </row>
    <row r="42" spans="1:17">
      <c r="A42" s="476"/>
      <c r="B42" s="73"/>
      <c r="C42" s="170"/>
      <c r="D42" s="284"/>
      <c r="E42" s="170"/>
      <c r="F42" s="284"/>
      <c r="G42" s="170"/>
      <c r="H42" s="284"/>
      <c r="I42" s="170"/>
      <c r="J42" s="284"/>
      <c r="K42" s="170"/>
      <c r="L42" s="284"/>
      <c r="M42" s="170"/>
      <c r="N42" s="284"/>
      <c r="O42" s="170"/>
      <c r="P42" s="473"/>
      <c r="Q42" s="52"/>
    </row>
    <row r="43" spans="1:17" ht="15">
      <c r="A43" s="477" t="s">
        <v>864</v>
      </c>
      <c r="B43" s="152"/>
      <c r="C43" s="68">
        <f>IF(D43=0,0,(D43/D41))</f>
        <v>0</v>
      </c>
      <c r="D43" s="285">
        <f>ROUND(SUM(F43,H43,J43,L43,N43,P43),0)</f>
        <v>0</v>
      </c>
      <c r="E43" s="68">
        <f>IF(F43=0,0,(F43/F41))</f>
        <v>0</v>
      </c>
      <c r="F43" s="285"/>
      <c r="G43" s="68">
        <f>IF(H43=0,0,(H43/H41))</f>
        <v>0</v>
      </c>
      <c r="H43" s="285"/>
      <c r="I43" s="68">
        <f>IF(J43=0,0,(J43/J41))</f>
        <v>0</v>
      </c>
      <c r="J43" s="285"/>
      <c r="K43" s="68">
        <f>IF(L43=0,0,(L43/L41))</f>
        <v>0</v>
      </c>
      <c r="L43" s="285"/>
      <c r="M43" s="68">
        <f>IF(N43=0,0,(N43/N41))</f>
        <v>0</v>
      </c>
      <c r="N43" s="285"/>
      <c r="O43" s="68">
        <f>IF(P43=0,0,(P43/P41))</f>
        <v>0</v>
      </c>
      <c r="P43" s="474"/>
    </row>
    <row r="44" spans="1:17">
      <c r="A44" s="476"/>
      <c r="B44" s="73"/>
      <c r="C44" s="74"/>
      <c r="D44" s="286"/>
      <c r="E44" s="74"/>
      <c r="F44" s="286"/>
      <c r="G44" s="74"/>
      <c r="H44" s="286"/>
      <c r="I44" s="74"/>
      <c r="J44" s="286"/>
      <c r="K44" s="74"/>
      <c r="L44" s="286"/>
      <c r="M44" s="74"/>
      <c r="N44" s="286"/>
      <c r="O44" s="74"/>
      <c r="P44" s="475"/>
      <c r="Q44" s="52"/>
    </row>
    <row r="45" spans="1:17" ht="15.75" thickBot="1">
      <c r="A45" s="478" t="s">
        <v>430</v>
      </c>
      <c r="B45" s="49"/>
      <c r="C45" s="74"/>
      <c r="D45" s="287">
        <f>ROUND(SUM(D43,D41),0)</f>
        <v>0</v>
      </c>
      <c r="E45" s="172"/>
      <c r="F45" s="287">
        <f>ROUND(SUM(F43,F41),0)</f>
        <v>0</v>
      </c>
      <c r="G45" s="173"/>
      <c r="H45" s="287">
        <f>ROUND(SUM(H43,H41),0)</f>
        <v>0</v>
      </c>
      <c r="I45" s="172"/>
      <c r="J45" s="287">
        <f>ROUND(SUM(J43,J41),0)</f>
        <v>0</v>
      </c>
      <c r="K45" s="172"/>
      <c r="L45" s="289">
        <f>ROUND(SUM(L43,L41),0)</f>
        <v>0</v>
      </c>
      <c r="M45" s="172"/>
      <c r="N45" s="289">
        <f>ROUND(SUM(N43,N41),0)</f>
        <v>0</v>
      </c>
      <c r="O45" s="172"/>
      <c r="P45" s="292">
        <f>ROUND(SUM(P43,P41),0)</f>
        <v>0</v>
      </c>
      <c r="Q45" s="69"/>
    </row>
    <row r="46" spans="1:17" ht="15.75" thickTop="1">
      <c r="A46" s="55"/>
      <c r="B46" s="55"/>
      <c r="C46" s="55"/>
      <c r="D46" s="55"/>
      <c r="E46" s="57"/>
      <c r="F46" s="70"/>
      <c r="G46" s="57"/>
      <c r="H46" s="70"/>
      <c r="I46" s="70"/>
      <c r="J46" s="70"/>
      <c r="K46" s="57"/>
      <c r="L46" s="70"/>
      <c r="M46" s="57"/>
      <c r="N46" s="70"/>
      <c r="O46" s="57"/>
      <c r="P46" s="70"/>
    </row>
    <row r="47" spans="1:17" s="52" customFormat="1" ht="15">
      <c r="A47" s="71"/>
      <c r="B47" s="71"/>
      <c r="C47" s="71"/>
      <c r="D47" s="71"/>
      <c r="E47" s="72"/>
      <c r="F47" s="48"/>
      <c r="G47" s="72"/>
      <c r="H47" s="48"/>
      <c r="I47" s="48"/>
      <c r="J47" s="48"/>
      <c r="K47" s="72"/>
      <c r="L47" s="48"/>
      <c r="M47" s="72"/>
      <c r="N47" s="48"/>
      <c r="O47" s="72"/>
      <c r="P47" s="48"/>
    </row>
    <row r="48" spans="1:17" s="52" customFormat="1">
      <c r="A48" s="73"/>
      <c r="B48" s="73"/>
      <c r="C48" s="73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s="52" customFormat="1">
      <c r="A49" s="73"/>
      <c r="B49" s="73"/>
      <c r="C49" s="73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52" customFormat="1">
      <c r="A50" s="73"/>
      <c r="B50" s="73"/>
      <c r="C50" s="73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52" customFormat="1">
      <c r="A51" s="75"/>
      <c r="B51" s="75"/>
      <c r="C51" s="75"/>
      <c r="D51" s="75"/>
    </row>
    <row r="52" spans="1:16" s="52" customFormat="1">
      <c r="A52" s="75"/>
      <c r="B52" s="75"/>
      <c r="C52" s="75"/>
      <c r="D52" s="75"/>
    </row>
    <row r="53" spans="1:16" s="52" customFormat="1">
      <c r="A53" s="75"/>
      <c r="B53" s="75"/>
      <c r="C53" s="75"/>
      <c r="D53" s="75"/>
    </row>
    <row r="54" spans="1:16" s="52" customFormat="1">
      <c r="A54" s="75"/>
      <c r="B54" s="75"/>
      <c r="C54" s="75"/>
      <c r="D54" s="75"/>
    </row>
    <row r="55" spans="1:16" s="52" customFormat="1">
      <c r="A55" s="75"/>
      <c r="B55" s="75"/>
      <c r="C55" s="75"/>
      <c r="D55" s="75"/>
    </row>
    <row r="56" spans="1:16" s="52" customFormat="1">
      <c r="A56" s="75"/>
      <c r="B56" s="75"/>
      <c r="C56" s="75"/>
      <c r="D56" s="75"/>
    </row>
    <row r="57" spans="1:16" s="52" customFormat="1">
      <c r="A57" s="75"/>
      <c r="B57" s="75"/>
      <c r="C57" s="75"/>
      <c r="D57" s="75"/>
    </row>
    <row r="58" spans="1:16" s="52" customFormat="1">
      <c r="A58" s="75"/>
      <c r="B58" s="75"/>
      <c r="C58" s="75"/>
      <c r="D58" s="75"/>
    </row>
  </sheetData>
  <mergeCells count="54">
    <mergeCell ref="M8:N8"/>
    <mergeCell ref="O8:P8"/>
    <mergeCell ref="C8:D8"/>
    <mergeCell ref="E8:F8"/>
    <mergeCell ref="G8:H8"/>
    <mergeCell ref="I8:J8"/>
    <mergeCell ref="K8:L8"/>
    <mergeCell ref="A1:P1"/>
    <mergeCell ref="O7:P7"/>
    <mergeCell ref="G7:H7"/>
    <mergeCell ref="C7:D7"/>
    <mergeCell ref="E7:F7"/>
    <mergeCell ref="K7:L7"/>
    <mergeCell ref="M7:N7"/>
    <mergeCell ref="A7:B7"/>
    <mergeCell ref="I7:J7"/>
    <mergeCell ref="N3:O3"/>
    <mergeCell ref="N4:O4"/>
    <mergeCell ref="N5:O5"/>
    <mergeCell ref="M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0:B20"/>
    <mergeCell ref="A17:B17"/>
    <mergeCell ref="A18:B18"/>
    <mergeCell ref="A19:B19"/>
    <mergeCell ref="A21:B21"/>
    <mergeCell ref="A28:B28"/>
    <mergeCell ref="A29:B29"/>
    <mergeCell ref="A30:B30"/>
    <mergeCell ref="A31:B31"/>
    <mergeCell ref="A24:B24"/>
    <mergeCell ref="A27:B27"/>
    <mergeCell ref="A25:B25"/>
    <mergeCell ref="A26:B26"/>
    <mergeCell ref="A22:B22"/>
    <mergeCell ref="A23:B2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honeticPr fontId="9" type="noConversion"/>
  <printOptions horizontalCentered="1"/>
  <pageMargins left="0.5" right="0.5" top="0.75" bottom="0.75" header="0.5" footer="0.5"/>
  <pageSetup scale="64" orientation="landscape" r:id="rId1"/>
  <headerFooter alignWithMargins="0">
    <oddFooter>&amp;L&amp;9Form Revised 7/1/2018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3" zoomScaleNormal="100" workbookViewId="0">
      <selection activeCell="D25" sqref="D25"/>
    </sheetView>
  </sheetViews>
  <sheetFormatPr defaultColWidth="11.42578125" defaultRowHeight="14.25"/>
  <cols>
    <col min="1" max="1" width="16.7109375" style="60" customWidth="1"/>
    <col min="2" max="2" width="25.28515625" style="60" customWidth="1"/>
    <col min="3" max="3" width="21.5703125" style="20" customWidth="1"/>
    <col min="4" max="5" width="19.85546875" style="20" customWidth="1"/>
    <col min="6" max="7" width="19.42578125" style="20" customWidth="1"/>
    <col min="8" max="8" width="19.7109375" style="20" customWidth="1"/>
    <col min="9" max="9" width="20.140625" style="20" customWidth="1"/>
    <col min="10" max="12" width="11.42578125" style="20"/>
    <col min="13" max="14" width="14.85546875" style="20" customWidth="1"/>
    <col min="15" max="16384" width="11.42578125" style="20"/>
  </cols>
  <sheetData>
    <row r="1" spans="1:9" ht="18.75" customHeight="1">
      <c r="A1" s="553" t="s">
        <v>282</v>
      </c>
      <c r="B1" s="553"/>
      <c r="C1" s="572"/>
      <c r="D1" s="572"/>
      <c r="E1" s="572"/>
      <c r="F1" s="572"/>
      <c r="G1" s="572"/>
      <c r="H1" s="572"/>
      <c r="I1" s="572"/>
    </row>
    <row r="2" spans="1:9" ht="18.75" customHeight="1">
      <c r="A2" s="168"/>
      <c r="B2" s="168"/>
      <c r="C2" s="169"/>
      <c r="D2" s="169"/>
      <c r="E2" s="169"/>
      <c r="F2" s="169"/>
      <c r="G2" s="169"/>
      <c r="H2" s="169"/>
      <c r="I2" s="169"/>
    </row>
    <row r="3" spans="1:9" ht="15">
      <c r="A3" s="45" t="s">
        <v>452</v>
      </c>
      <c r="B3" s="489">
        <f>'DPH 3 - Salaries&amp;Benefits'!B3</f>
        <v>0</v>
      </c>
      <c r="C3" s="47"/>
      <c r="D3" s="154"/>
      <c r="E3" s="111"/>
      <c r="F3" s="50"/>
      <c r="G3" s="120"/>
      <c r="H3" s="45" t="s">
        <v>840</v>
      </c>
      <c r="I3" s="127" t="str">
        <f>'DPH 3 - Salaries&amp;Benefits'!P3</f>
        <v>B-#</v>
      </c>
    </row>
    <row r="4" spans="1:9" ht="15">
      <c r="A4" s="45" t="s">
        <v>453</v>
      </c>
      <c r="B4" s="490">
        <f>'DPH 3 - Salaries&amp;Benefits'!B4</f>
        <v>0</v>
      </c>
      <c r="D4" s="121"/>
      <c r="E4" s="53"/>
      <c r="F4" s="53"/>
      <c r="G4" s="120"/>
      <c r="H4" s="128" t="s">
        <v>841</v>
      </c>
      <c r="I4" s="127"/>
    </row>
    <row r="5" spans="1:9" ht="15">
      <c r="A5" s="45"/>
      <c r="B5" s="45"/>
      <c r="C5" s="122"/>
      <c r="D5" s="121"/>
      <c r="E5" s="53"/>
      <c r="F5" s="53"/>
      <c r="G5" s="120"/>
      <c r="H5" s="128" t="s">
        <v>441</v>
      </c>
      <c r="I5" s="130">
        <f>'DPH 1 - Budget Summary'!H3</f>
        <v>0</v>
      </c>
    </row>
    <row r="6" spans="1:9" ht="15" customHeight="1" thickBot="1">
      <c r="A6" s="50"/>
      <c r="B6" s="50"/>
      <c r="C6" s="120"/>
      <c r="H6" s="45" t="s">
        <v>442</v>
      </c>
      <c r="I6" s="176">
        <f>'DPH 1 - Budget Summary'!H4</f>
        <v>0</v>
      </c>
    </row>
    <row r="7" spans="1:9" s="78" customFormat="1" ht="41.25" customHeight="1">
      <c r="A7" s="573" t="s">
        <v>427</v>
      </c>
      <c r="B7" s="560"/>
      <c r="C7" s="77" t="s">
        <v>0</v>
      </c>
      <c r="D7" s="453" t="s">
        <v>585</v>
      </c>
      <c r="E7" s="453" t="s">
        <v>585</v>
      </c>
      <c r="F7" s="453" t="s">
        <v>585</v>
      </c>
      <c r="G7" s="453" t="s">
        <v>585</v>
      </c>
      <c r="H7" s="453" t="s">
        <v>585</v>
      </c>
      <c r="I7" s="483" t="s">
        <v>585</v>
      </c>
    </row>
    <row r="8" spans="1:9" s="60" customFormat="1" ht="20.100000000000001" customHeight="1" thickBot="1">
      <c r="A8" s="548" t="s">
        <v>547</v>
      </c>
      <c r="B8" s="578"/>
      <c r="C8" s="486" t="s">
        <v>844</v>
      </c>
      <c r="D8" s="486" t="s">
        <v>844</v>
      </c>
      <c r="E8" s="486" t="s">
        <v>844</v>
      </c>
      <c r="F8" s="486" t="s">
        <v>844</v>
      </c>
      <c r="G8" s="486" t="s">
        <v>844</v>
      </c>
      <c r="H8" s="486" t="s">
        <v>844</v>
      </c>
      <c r="I8" s="485" t="s">
        <v>844</v>
      </c>
    </row>
    <row r="9" spans="1:9" ht="17.100000000000001" customHeight="1">
      <c r="A9" s="574" t="s">
        <v>405</v>
      </c>
      <c r="B9" s="575"/>
      <c r="C9" s="293">
        <f>ROUND(D9+E9+F9+G9+H9+I9,0)</f>
        <v>0</v>
      </c>
      <c r="D9" s="293"/>
      <c r="E9" s="293"/>
      <c r="F9" s="293"/>
      <c r="G9" s="293"/>
      <c r="H9" s="293"/>
      <c r="I9" s="294"/>
    </row>
    <row r="10" spans="1:9" ht="17.100000000000001" customHeight="1">
      <c r="A10" s="570" t="s">
        <v>602</v>
      </c>
      <c r="B10" s="571"/>
      <c r="C10" s="293">
        <f>ROUND(D10+E10+F10+G10+H10+I10,0)</f>
        <v>0</v>
      </c>
      <c r="D10" s="293"/>
      <c r="E10" s="293"/>
      <c r="F10" s="293"/>
      <c r="G10" s="293"/>
      <c r="H10" s="293"/>
      <c r="I10" s="294"/>
    </row>
    <row r="11" spans="1:9" ht="17.100000000000001" customHeight="1">
      <c r="A11" s="576" t="s">
        <v>406</v>
      </c>
      <c r="B11" s="577"/>
      <c r="C11" s="293">
        <f>ROUND(D11+E11+F11+G11+H11+I11,0)</f>
        <v>0</v>
      </c>
      <c r="D11" s="293"/>
      <c r="E11" s="293"/>
      <c r="F11" s="293"/>
      <c r="G11" s="293"/>
      <c r="H11" s="293"/>
      <c r="I11" s="294"/>
    </row>
    <row r="12" spans="1:9" s="64" customFormat="1" ht="17.100000000000001" customHeight="1" thickBot="1">
      <c r="A12" s="568" t="s">
        <v>371</v>
      </c>
      <c r="B12" s="569"/>
      <c r="C12" s="295">
        <f>ROUND(SUM(C9:C11),0)</f>
        <v>0</v>
      </c>
      <c r="D12" s="295">
        <f>ROUND(SUM(D9:D11),0)</f>
        <v>0</v>
      </c>
      <c r="E12" s="295">
        <f t="shared" ref="E12:I12" si="0">ROUND(SUM(E9:E11),0)</f>
        <v>0</v>
      </c>
      <c r="F12" s="295">
        <f t="shared" ref="F12" si="1">ROUND(SUM(F9:F11),0)</f>
        <v>0</v>
      </c>
      <c r="G12" s="295">
        <f t="shared" si="0"/>
        <v>0</v>
      </c>
      <c r="H12" s="295">
        <f t="shared" si="0"/>
        <v>0</v>
      </c>
      <c r="I12" s="296">
        <f t="shared" si="0"/>
        <v>0</v>
      </c>
    </row>
    <row r="13" spans="1:9" ht="17.100000000000001" customHeight="1">
      <c r="A13" s="570" t="s">
        <v>407</v>
      </c>
      <c r="B13" s="571"/>
      <c r="C13" s="293">
        <f>ROUND(D13+E13+F13+G13+H13+I13,0)</f>
        <v>0</v>
      </c>
      <c r="D13" s="293"/>
      <c r="E13" s="293"/>
      <c r="F13" s="293"/>
      <c r="G13" s="293"/>
      <c r="H13" s="293"/>
      <c r="I13" s="294"/>
    </row>
    <row r="14" spans="1:9" ht="17.100000000000001" customHeight="1">
      <c r="A14" s="570" t="s">
        <v>408</v>
      </c>
      <c r="B14" s="571"/>
      <c r="C14" s="293">
        <f>ROUND(D14+E14+F14+G14+H14+I14,0)</f>
        <v>0</v>
      </c>
      <c r="D14" s="293"/>
      <c r="E14" s="293"/>
      <c r="F14" s="293"/>
      <c r="G14" s="293"/>
      <c r="H14" s="293"/>
      <c r="I14" s="294"/>
    </row>
    <row r="15" spans="1:9" ht="17.100000000000001" customHeight="1">
      <c r="A15" s="570" t="s">
        <v>409</v>
      </c>
      <c r="B15" s="571"/>
      <c r="C15" s="293">
        <f>ROUND(D15+E15+F15+G15+H15+I15,0)</f>
        <v>0</v>
      </c>
      <c r="D15" s="293"/>
      <c r="E15" s="293"/>
      <c r="F15" s="293"/>
      <c r="G15" s="293"/>
      <c r="H15" s="293"/>
      <c r="I15" s="294"/>
    </row>
    <row r="16" spans="1:9" ht="17.100000000000001" customHeight="1">
      <c r="A16" s="570" t="s">
        <v>410</v>
      </c>
      <c r="B16" s="571"/>
      <c r="C16" s="293">
        <f>ROUND(D16+E16+F16+G16+H16+I16,0)</f>
        <v>0</v>
      </c>
      <c r="D16" s="293"/>
      <c r="E16" s="293"/>
      <c r="F16" s="293"/>
      <c r="G16" s="293"/>
      <c r="H16" s="293"/>
      <c r="I16" s="294"/>
    </row>
    <row r="17" spans="1:9" s="64" customFormat="1" ht="17.100000000000001" customHeight="1" thickBot="1">
      <c r="A17" s="568" t="s">
        <v>372</v>
      </c>
      <c r="B17" s="569"/>
      <c r="C17" s="295">
        <f>ROUND(SUM(C13:C16),0)</f>
        <v>0</v>
      </c>
      <c r="D17" s="295">
        <f>ROUND(SUM(D13:D16),0)</f>
        <v>0</v>
      </c>
      <c r="E17" s="295">
        <f t="shared" ref="E17:I17" si="2">ROUND(SUM(E13:E16),0)</f>
        <v>0</v>
      </c>
      <c r="F17" s="295">
        <f t="shared" ref="F17" si="3">ROUND(SUM(F13:F16),0)</f>
        <v>0</v>
      </c>
      <c r="G17" s="295">
        <f t="shared" si="2"/>
        <v>0</v>
      </c>
      <c r="H17" s="295">
        <f t="shared" si="2"/>
        <v>0</v>
      </c>
      <c r="I17" s="296">
        <f t="shared" si="2"/>
        <v>0</v>
      </c>
    </row>
    <row r="18" spans="1:9" ht="17.100000000000001" customHeight="1">
      <c r="A18" s="570" t="s">
        <v>411</v>
      </c>
      <c r="B18" s="571"/>
      <c r="C18" s="293">
        <f>ROUND(D18+E18+F18+G18+H18+I18,0)</f>
        <v>0</v>
      </c>
      <c r="D18" s="293"/>
      <c r="E18" s="293"/>
      <c r="F18" s="293"/>
      <c r="G18" s="293"/>
      <c r="H18" s="293"/>
      <c r="I18" s="294"/>
    </row>
    <row r="19" spans="1:9" ht="17.100000000000001" customHeight="1">
      <c r="A19" s="570" t="s">
        <v>412</v>
      </c>
      <c r="B19" s="571"/>
      <c r="C19" s="293">
        <f>ROUND(D19+E19+F19+G19+H19+I19,0)</f>
        <v>0</v>
      </c>
      <c r="D19" s="293"/>
      <c r="E19" s="293"/>
      <c r="F19" s="293"/>
      <c r="G19" s="293"/>
      <c r="H19" s="293"/>
      <c r="I19" s="294"/>
    </row>
    <row r="20" spans="1:9" ht="17.100000000000001" customHeight="1">
      <c r="A20" s="570" t="s">
        <v>413</v>
      </c>
      <c r="B20" s="571"/>
      <c r="C20" s="293">
        <f>ROUND(D20+E20+F20+G20+H20+I20,0)</f>
        <v>0</v>
      </c>
      <c r="D20" s="293"/>
      <c r="E20" s="293"/>
      <c r="F20" s="293"/>
      <c r="G20" s="293"/>
      <c r="H20" s="293"/>
      <c r="I20" s="294"/>
    </row>
    <row r="21" spans="1:9" ht="17.100000000000001" customHeight="1">
      <c r="A21" s="570" t="s">
        <v>414</v>
      </c>
      <c r="B21" s="571"/>
      <c r="C21" s="293">
        <f>ROUND(D21+E21+F21+G21+H21+I21,0)</f>
        <v>0</v>
      </c>
      <c r="D21" s="293"/>
      <c r="E21" s="293"/>
      <c r="F21" s="293"/>
      <c r="G21" s="293"/>
      <c r="H21" s="293"/>
      <c r="I21" s="294"/>
    </row>
    <row r="22" spans="1:9" ht="17.100000000000001" customHeight="1">
      <c r="A22" s="570" t="s">
        <v>415</v>
      </c>
      <c r="B22" s="571"/>
      <c r="C22" s="293">
        <f>ROUND(D22+E22+F22+G22+H22+I22,0)</f>
        <v>0</v>
      </c>
      <c r="D22" s="293"/>
      <c r="E22" s="293"/>
      <c r="F22" s="293"/>
      <c r="G22" s="293"/>
      <c r="H22" s="293"/>
      <c r="I22" s="294"/>
    </row>
    <row r="23" spans="1:9" s="64" customFormat="1" ht="17.100000000000001" customHeight="1" thickBot="1">
      <c r="A23" s="568" t="s">
        <v>373</v>
      </c>
      <c r="B23" s="579"/>
      <c r="C23" s="295">
        <f>ROUND(SUM(C18:C22),0)</f>
        <v>0</v>
      </c>
      <c r="D23" s="295">
        <f>ROUND(SUM(D18:D22),0)</f>
        <v>0</v>
      </c>
      <c r="E23" s="295">
        <f t="shared" ref="E23:I23" si="4">ROUND(SUM(E18:E22),0)</f>
        <v>0</v>
      </c>
      <c r="F23" s="295">
        <f t="shared" ref="F23" si="5">ROUND(SUM(F18:F22),0)</f>
        <v>0</v>
      </c>
      <c r="G23" s="295">
        <f t="shared" si="4"/>
        <v>0</v>
      </c>
      <c r="H23" s="295">
        <f t="shared" si="4"/>
        <v>0</v>
      </c>
      <c r="I23" s="296">
        <f t="shared" si="4"/>
        <v>0</v>
      </c>
    </row>
    <row r="24" spans="1:9" ht="17.100000000000001" customHeight="1">
      <c r="A24" s="570" t="s">
        <v>416</v>
      </c>
      <c r="B24" s="571"/>
      <c r="C24" s="293">
        <f>ROUND(D24+E24+F24+G24+H24+I24,0)</f>
        <v>0</v>
      </c>
      <c r="D24" s="293"/>
      <c r="E24" s="293"/>
      <c r="F24" s="293"/>
      <c r="G24" s="293"/>
      <c r="H24" s="293"/>
      <c r="I24" s="294"/>
    </row>
    <row r="25" spans="1:9" ht="17.100000000000001" customHeight="1">
      <c r="A25" s="570" t="s">
        <v>417</v>
      </c>
      <c r="B25" s="571"/>
      <c r="C25" s="293">
        <f>ROUND(D25+E25+F25+G25+H25+I25,0)</f>
        <v>0</v>
      </c>
      <c r="D25" s="293"/>
      <c r="E25" s="293"/>
      <c r="F25" s="293"/>
      <c r="G25" s="293"/>
      <c r="H25" s="293"/>
      <c r="I25" s="294"/>
    </row>
    <row r="26" spans="1:9" ht="17.100000000000001" customHeight="1">
      <c r="A26" s="570" t="s">
        <v>418</v>
      </c>
      <c r="B26" s="571"/>
      <c r="C26" s="293">
        <f>ROUND(D26+E26+F26+G26+H26+I26,0)</f>
        <v>0</v>
      </c>
      <c r="D26" s="293"/>
      <c r="E26" s="293"/>
      <c r="F26" s="293"/>
      <c r="G26" s="293"/>
      <c r="H26" s="293"/>
      <c r="I26" s="294"/>
    </row>
    <row r="27" spans="1:9" s="64" customFormat="1" ht="17.100000000000001" customHeight="1" thickBot="1">
      <c r="A27" s="568" t="s">
        <v>374</v>
      </c>
      <c r="B27" s="569"/>
      <c r="C27" s="295">
        <f>ROUND(SUM(C24:C26),0)</f>
        <v>0</v>
      </c>
      <c r="D27" s="295">
        <f>ROUND(SUM(D24:D26),0)</f>
        <v>0</v>
      </c>
      <c r="E27" s="295">
        <f t="shared" ref="E27:I27" si="6">ROUND(SUM(E24:E26),0)</f>
        <v>0</v>
      </c>
      <c r="F27" s="295">
        <f t="shared" ref="F27" si="7">ROUND(SUM(F24:F26),0)</f>
        <v>0</v>
      </c>
      <c r="G27" s="295">
        <f t="shared" si="6"/>
        <v>0</v>
      </c>
      <c r="H27" s="295">
        <f t="shared" si="6"/>
        <v>0</v>
      </c>
      <c r="I27" s="296">
        <f t="shared" si="6"/>
        <v>0</v>
      </c>
    </row>
    <row r="28" spans="1:9" s="103" customFormat="1" ht="58.9" customHeight="1">
      <c r="A28" s="582" t="s">
        <v>376</v>
      </c>
      <c r="B28" s="583"/>
      <c r="C28" s="293">
        <f>ROUND(D28+E28+F28+G28+H28+I28,0)</f>
        <v>0</v>
      </c>
      <c r="D28" s="297"/>
      <c r="E28" s="297"/>
      <c r="F28" s="297"/>
      <c r="G28" s="297"/>
      <c r="H28" s="297"/>
      <c r="I28" s="298"/>
    </row>
    <row r="29" spans="1:9" ht="30.75" customHeight="1">
      <c r="A29" s="584"/>
      <c r="B29" s="585"/>
      <c r="C29" s="293">
        <f>ROUND(D29+E29+F29+G29+H29+I29,0)</f>
        <v>0</v>
      </c>
      <c r="D29" s="293"/>
      <c r="E29" s="293"/>
      <c r="F29" s="293"/>
      <c r="G29" s="293"/>
      <c r="H29" s="293"/>
      <c r="I29" s="294"/>
    </row>
    <row r="30" spans="1:9" s="64" customFormat="1" ht="17.100000000000001" customHeight="1" thickBot="1">
      <c r="A30" s="586" t="s">
        <v>375</v>
      </c>
      <c r="B30" s="587"/>
      <c r="C30" s="295">
        <f>ROUND(SUM(C28:C29),0)</f>
        <v>0</v>
      </c>
      <c r="D30" s="295">
        <f>ROUND(SUM(D28:D29),0)</f>
        <v>0</v>
      </c>
      <c r="E30" s="295">
        <f t="shared" ref="E30:I30" si="8">ROUND(SUM(E28:E29),0)</f>
        <v>0</v>
      </c>
      <c r="F30" s="295">
        <f t="shared" ref="F30" si="9">ROUND(SUM(F28:F29),0)</f>
        <v>0</v>
      </c>
      <c r="G30" s="295">
        <f t="shared" si="8"/>
        <v>0</v>
      </c>
      <c r="H30" s="295">
        <f t="shared" si="8"/>
        <v>0</v>
      </c>
      <c r="I30" s="296">
        <f t="shared" si="8"/>
        <v>0</v>
      </c>
    </row>
    <row r="31" spans="1:9" ht="17.100000000000001" customHeight="1">
      <c r="A31" s="574" t="s">
        <v>419</v>
      </c>
      <c r="B31" s="575"/>
      <c r="C31" s="293">
        <f>ROUND(D31+E31+F31+G31+H31+I31,0)</f>
        <v>0</v>
      </c>
      <c r="D31" s="299"/>
      <c r="E31" s="299"/>
      <c r="F31" s="299"/>
      <c r="G31" s="299"/>
      <c r="H31" s="299"/>
      <c r="I31" s="300"/>
    </row>
    <row r="32" spans="1:9" ht="17.100000000000001" customHeight="1">
      <c r="A32" s="570"/>
      <c r="B32" s="571"/>
      <c r="C32" s="293">
        <f>ROUND(D32+E32+F32+G32+H32+I32,0)</f>
        <v>0</v>
      </c>
      <c r="D32" s="301"/>
      <c r="E32" s="301"/>
      <c r="F32" s="301"/>
      <c r="G32" s="301"/>
      <c r="H32" s="301"/>
      <c r="I32" s="302"/>
    </row>
    <row r="33" spans="1:9" ht="17.100000000000001" customHeight="1">
      <c r="A33" s="570"/>
      <c r="B33" s="571"/>
      <c r="C33" s="293">
        <f>ROUND(D33+E33+F33+G33+H33+I33,0)</f>
        <v>0</v>
      </c>
      <c r="D33" s="301"/>
      <c r="E33" s="301"/>
      <c r="F33" s="301"/>
      <c r="G33" s="301"/>
      <c r="H33" s="301"/>
      <c r="I33" s="302"/>
    </row>
    <row r="34" spans="1:9" s="64" customFormat="1" ht="17.100000000000001" customHeight="1" thickBot="1">
      <c r="A34" s="568" t="s">
        <v>389</v>
      </c>
      <c r="B34" s="569"/>
      <c r="C34" s="303">
        <f>ROUND(SUM(C31:C33),0)</f>
        <v>0</v>
      </c>
      <c r="D34" s="295">
        <f>ROUND(SUM(D31:D33),0)</f>
        <v>0</v>
      </c>
      <c r="E34" s="295">
        <f t="shared" ref="E34:I34" si="10">ROUND(SUM(E31:E33),0)</f>
        <v>0</v>
      </c>
      <c r="F34" s="295">
        <f t="shared" ref="F34" si="11">ROUND(SUM(F31:F33),0)</f>
        <v>0</v>
      </c>
      <c r="G34" s="295">
        <f t="shared" si="10"/>
        <v>0</v>
      </c>
      <c r="H34" s="295">
        <f t="shared" si="10"/>
        <v>0</v>
      </c>
      <c r="I34" s="296">
        <f t="shared" si="10"/>
        <v>0</v>
      </c>
    </row>
    <row r="35" spans="1:9" ht="17.100000000000001" customHeight="1">
      <c r="A35" s="75"/>
      <c r="B35" s="75"/>
      <c r="C35" s="304"/>
      <c r="D35" s="304"/>
      <c r="E35" s="304"/>
      <c r="F35" s="304"/>
      <c r="G35" s="304"/>
      <c r="H35" s="304"/>
      <c r="I35" s="471"/>
    </row>
    <row r="36" spans="1:9" s="64" customFormat="1" ht="17.100000000000001" customHeight="1" thickBot="1">
      <c r="A36" s="580" t="s">
        <v>123</v>
      </c>
      <c r="B36" s="581"/>
      <c r="C36" s="305">
        <f>ROUND(C12+C17+C23+C27+C30+C34,0)</f>
        <v>0</v>
      </c>
      <c r="D36" s="305">
        <f t="shared" ref="D36:I36" si="12">ROUND(D12+D17+D23+D27+D30+D34,0)</f>
        <v>0</v>
      </c>
      <c r="E36" s="305">
        <f t="shared" si="12"/>
        <v>0</v>
      </c>
      <c r="F36" s="305">
        <f t="shared" si="12"/>
        <v>0</v>
      </c>
      <c r="G36" s="305">
        <f t="shared" si="12"/>
        <v>0</v>
      </c>
      <c r="H36" s="305">
        <f t="shared" si="12"/>
        <v>0</v>
      </c>
      <c r="I36" s="472">
        <f t="shared" si="12"/>
        <v>0</v>
      </c>
    </row>
    <row r="37" spans="1:9" ht="20.100000000000001" customHeight="1" thickTop="1">
      <c r="A37" s="188" t="s">
        <v>439</v>
      </c>
    </row>
    <row r="38" spans="1:9" ht="20.100000000000001" customHeight="1"/>
    <row r="39" spans="1:9" ht="20.100000000000001" customHeight="1">
      <c r="A39" s="79"/>
      <c r="B39" s="79"/>
      <c r="C39" s="187"/>
      <c r="I39" s="80"/>
    </row>
  </sheetData>
  <mergeCells count="30">
    <mergeCell ref="A27:B27"/>
    <mergeCell ref="A33:B33"/>
    <mergeCell ref="A34:B34"/>
    <mergeCell ref="A36:B36"/>
    <mergeCell ref="A28:B28"/>
    <mergeCell ref="A29:B29"/>
    <mergeCell ref="A30:B30"/>
    <mergeCell ref="A31:B31"/>
    <mergeCell ref="A32:B32"/>
    <mergeCell ref="A20:B20"/>
    <mergeCell ref="A23:B23"/>
    <mergeCell ref="A24:B24"/>
    <mergeCell ref="A25:B25"/>
    <mergeCell ref="A26:B26"/>
    <mergeCell ref="A21:B21"/>
    <mergeCell ref="A22:B22"/>
    <mergeCell ref="A1:I1"/>
    <mergeCell ref="A7:B7"/>
    <mergeCell ref="A9:B9"/>
    <mergeCell ref="A10:B10"/>
    <mergeCell ref="A11:B11"/>
    <mergeCell ref="A8:B8"/>
    <mergeCell ref="A17:B17"/>
    <mergeCell ref="A18:B18"/>
    <mergeCell ref="A19:B19"/>
    <mergeCell ref="A12:B12"/>
    <mergeCell ref="A13:B13"/>
    <mergeCell ref="A14:B14"/>
    <mergeCell ref="A15:B15"/>
    <mergeCell ref="A16:B16"/>
  </mergeCells>
  <phoneticPr fontId="9" type="noConversion"/>
  <printOptions horizontalCentered="1"/>
  <pageMargins left="0.5" right="0.5" top="0.75" bottom="0.75" header="0.5" footer="0.5"/>
  <pageSetup scale="71" orientation="landscape" r:id="rId1"/>
  <headerFooter alignWithMargins="0">
    <oddFooter>&amp;L&amp;9Form Revised 7/1/2018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16" zoomScaleNormal="100" workbookViewId="0">
      <selection activeCell="A6" sqref="A6"/>
    </sheetView>
  </sheetViews>
  <sheetFormatPr defaultColWidth="11.42578125" defaultRowHeight="14.25"/>
  <cols>
    <col min="1" max="1" width="17.42578125" style="60" customWidth="1"/>
    <col min="2" max="2" width="29.42578125" style="60" customWidth="1"/>
    <col min="3" max="3" width="10.85546875" style="60" customWidth="1"/>
    <col min="4" max="4" width="17" style="60" customWidth="1"/>
    <col min="5" max="5" width="25.42578125" style="60" customWidth="1"/>
    <col min="6" max="6" width="12.28515625" style="20" customWidth="1"/>
    <col min="7" max="7" width="17.5703125" style="20" customWidth="1"/>
    <col min="8" max="8" width="4.7109375" style="20" customWidth="1"/>
    <col min="9" max="9" width="6.140625" style="20" customWidth="1"/>
    <col min="10" max="10" width="9.7109375" style="20" customWidth="1"/>
    <col min="11" max="11" width="10" style="20" customWidth="1"/>
    <col min="12" max="16384" width="11.42578125" style="20"/>
  </cols>
  <sheetData>
    <row r="1" spans="1:11" ht="25.5" customHeight="1">
      <c r="A1" s="588" t="s">
        <v>283</v>
      </c>
      <c r="B1" s="588"/>
      <c r="C1" s="588"/>
      <c r="D1" s="589"/>
      <c r="E1" s="589"/>
      <c r="F1" s="589"/>
      <c r="G1" s="589"/>
      <c r="H1" s="81"/>
      <c r="K1" s="81"/>
    </row>
    <row r="2" spans="1:11">
      <c r="A2" s="45" t="s">
        <v>452</v>
      </c>
      <c r="B2" s="98"/>
      <c r="C2" s="96"/>
      <c r="D2" s="111"/>
      <c r="E2" s="175"/>
      <c r="F2" s="45" t="s">
        <v>840</v>
      </c>
      <c r="G2" s="127"/>
      <c r="I2" s="81"/>
      <c r="J2" s="81"/>
      <c r="K2" s="81"/>
    </row>
    <row r="3" spans="1:11" ht="18" customHeight="1">
      <c r="A3" s="45" t="s">
        <v>453</v>
      </c>
      <c r="B3" s="98"/>
      <c r="C3" s="20"/>
      <c r="D3" s="53"/>
      <c r="E3" s="175"/>
      <c r="F3" s="128" t="s">
        <v>841</v>
      </c>
      <c r="G3" s="127"/>
      <c r="I3" s="81"/>
      <c r="J3" s="81"/>
      <c r="K3" s="81"/>
    </row>
    <row r="4" spans="1:11" ht="18" customHeight="1">
      <c r="A4" s="45"/>
      <c r="B4" s="45"/>
      <c r="C4" s="122"/>
      <c r="D4" s="53"/>
      <c r="E4" s="175"/>
      <c r="F4" s="128" t="s">
        <v>441</v>
      </c>
      <c r="G4" s="130">
        <f>'DPH 1 - Budget Summary'!H3</f>
        <v>0</v>
      </c>
      <c r="I4" s="81"/>
      <c r="J4" s="81"/>
      <c r="K4" s="81"/>
    </row>
    <row r="5" spans="1:11" ht="18" customHeight="1">
      <c r="A5" s="45"/>
      <c r="B5" s="45"/>
      <c r="C5" s="122"/>
      <c r="D5" s="53"/>
      <c r="E5" s="175"/>
      <c r="F5" s="45" t="s">
        <v>284</v>
      </c>
      <c r="G5" s="176">
        <f>'DPH 1 - Budget Summary'!H4</f>
        <v>0</v>
      </c>
      <c r="I5" s="81"/>
      <c r="J5" s="81"/>
      <c r="K5" s="81"/>
    </row>
    <row r="6" spans="1:11" ht="18" customHeight="1">
      <c r="A6" s="83" t="s">
        <v>124</v>
      </c>
      <c r="B6" s="83"/>
      <c r="C6" s="83"/>
      <c r="D6" s="123"/>
      <c r="E6" s="124"/>
      <c r="F6" s="123"/>
      <c r="G6" s="125"/>
    </row>
    <row r="7" spans="1:11" ht="15">
      <c r="A7" s="590" t="s">
        <v>140</v>
      </c>
      <c r="B7" s="591"/>
      <c r="C7" s="84" t="s">
        <v>145</v>
      </c>
      <c r="D7" s="84" t="s">
        <v>146</v>
      </c>
      <c r="E7" s="454" t="s">
        <v>585</v>
      </c>
      <c r="F7" s="84" t="s">
        <v>878</v>
      </c>
      <c r="G7" s="84" t="s">
        <v>141</v>
      </c>
    </row>
    <row r="8" spans="1:11" ht="18.95" customHeight="1">
      <c r="A8" s="592"/>
      <c r="B8" s="551"/>
      <c r="C8" s="85"/>
      <c r="D8" s="86"/>
      <c r="E8" s="87"/>
      <c r="F8" s="88"/>
      <c r="G8" s="306">
        <f>ROUND(C8*F8,0)</f>
        <v>0</v>
      </c>
    </row>
    <row r="9" spans="1:11" ht="18.95" customHeight="1">
      <c r="A9" s="592"/>
      <c r="B9" s="551"/>
      <c r="C9" s="89"/>
      <c r="D9" s="90"/>
      <c r="E9" s="91"/>
      <c r="F9" s="88"/>
      <c r="G9" s="306">
        <f t="shared" ref="G9:G15" si="0">ROUND(C9*F9,0)</f>
        <v>0</v>
      </c>
    </row>
    <row r="10" spans="1:11" ht="18.95" customHeight="1">
      <c r="A10" s="592"/>
      <c r="B10" s="551"/>
      <c r="C10" s="89"/>
      <c r="D10" s="90"/>
      <c r="E10" s="91"/>
      <c r="F10" s="88"/>
      <c r="G10" s="306">
        <f t="shared" si="0"/>
        <v>0</v>
      </c>
    </row>
    <row r="11" spans="1:11" ht="18.95" customHeight="1">
      <c r="A11" s="592"/>
      <c r="B11" s="551"/>
      <c r="C11" s="89"/>
      <c r="D11" s="90"/>
      <c r="E11" s="91"/>
      <c r="F11" s="88"/>
      <c r="G11" s="306">
        <f t="shared" si="0"/>
        <v>0</v>
      </c>
    </row>
    <row r="12" spans="1:11" ht="18.95" customHeight="1">
      <c r="A12" s="592"/>
      <c r="B12" s="551"/>
      <c r="C12" s="89"/>
      <c r="D12" s="90"/>
      <c r="E12" s="91"/>
      <c r="F12" s="88"/>
      <c r="G12" s="306">
        <f t="shared" si="0"/>
        <v>0</v>
      </c>
    </row>
    <row r="13" spans="1:11" ht="18.95" customHeight="1">
      <c r="A13" s="592"/>
      <c r="B13" s="551"/>
      <c r="C13" s="89"/>
      <c r="D13" s="90"/>
      <c r="E13" s="91"/>
      <c r="F13" s="88"/>
      <c r="G13" s="306">
        <f t="shared" si="0"/>
        <v>0</v>
      </c>
    </row>
    <row r="14" spans="1:11" ht="18.95" customHeight="1">
      <c r="A14" s="592"/>
      <c r="B14" s="551"/>
      <c r="C14" s="89"/>
      <c r="D14" s="90"/>
      <c r="E14" s="91"/>
      <c r="F14" s="88"/>
      <c r="G14" s="306">
        <f t="shared" si="0"/>
        <v>0</v>
      </c>
    </row>
    <row r="15" spans="1:11" ht="18.95" customHeight="1">
      <c r="A15" s="592"/>
      <c r="B15" s="551"/>
      <c r="C15" s="89"/>
      <c r="D15" s="90"/>
      <c r="E15" s="91"/>
      <c r="F15" s="88"/>
      <c r="G15" s="306">
        <f t="shared" si="0"/>
        <v>0</v>
      </c>
    </row>
    <row r="16" spans="1:11" ht="20.100000000000001" customHeight="1" thickBot="1">
      <c r="A16" s="79" t="s">
        <v>142</v>
      </c>
      <c r="B16" s="79"/>
      <c r="C16" s="79"/>
      <c r="F16" s="92"/>
      <c r="G16" s="307">
        <f>ROUND(SUM(G8:G15),0)</f>
        <v>0</v>
      </c>
    </row>
    <row r="17" spans="1:7" ht="20.100000000000001" customHeight="1" thickTop="1">
      <c r="A17" s="79"/>
      <c r="B17" s="79"/>
      <c r="F17" s="92"/>
      <c r="G17" s="92"/>
    </row>
    <row r="18" spans="1:7" ht="20.100000000000001" customHeight="1">
      <c r="A18" s="79" t="s">
        <v>182</v>
      </c>
      <c r="B18" s="79"/>
      <c r="C18" s="93"/>
      <c r="D18" s="75"/>
      <c r="E18" s="75"/>
      <c r="F18" s="82"/>
      <c r="G18" s="82"/>
    </row>
    <row r="19" spans="1:7" ht="15">
      <c r="A19" s="126" t="s">
        <v>183</v>
      </c>
      <c r="B19" s="94"/>
      <c r="C19" s="94"/>
      <c r="D19" s="94"/>
      <c r="E19" s="94"/>
      <c r="F19" s="94"/>
      <c r="G19" s="84" t="s">
        <v>141</v>
      </c>
    </row>
    <row r="20" spans="1:7" ht="20.100000000000001" customHeight="1">
      <c r="A20" s="95"/>
      <c r="B20" s="105"/>
      <c r="C20" s="96"/>
      <c r="D20" s="96"/>
      <c r="E20" s="96"/>
      <c r="F20" s="97"/>
      <c r="G20" s="301"/>
    </row>
    <row r="21" spans="1:7" ht="20.100000000000001" customHeight="1">
      <c r="A21" s="95"/>
      <c r="B21" s="105"/>
      <c r="C21" s="98"/>
      <c r="D21" s="98"/>
      <c r="E21" s="98"/>
      <c r="F21" s="98"/>
      <c r="G21" s="301"/>
    </row>
    <row r="22" spans="1:7" ht="20.100000000000001" customHeight="1">
      <c r="A22" s="149"/>
      <c r="B22" s="98"/>
      <c r="C22" s="98"/>
      <c r="D22" s="98"/>
      <c r="E22" s="98"/>
      <c r="F22" s="98"/>
      <c r="G22" s="308"/>
    </row>
    <row r="23" spans="1:7" ht="20.100000000000001" customHeight="1">
      <c r="A23" s="149"/>
      <c r="B23" s="98"/>
      <c r="C23" s="98"/>
      <c r="D23" s="98"/>
      <c r="E23" s="98"/>
      <c r="F23" s="98"/>
      <c r="G23" s="308"/>
    </row>
    <row r="24" spans="1:7" ht="20.100000000000001" customHeight="1">
      <c r="A24" s="149"/>
      <c r="B24" s="98"/>
      <c r="C24" s="98"/>
      <c r="D24" s="98"/>
      <c r="E24" s="98"/>
      <c r="F24" s="98"/>
      <c r="G24" s="308"/>
    </row>
    <row r="25" spans="1:7" ht="20.100000000000001" customHeight="1">
      <c r="A25" s="149"/>
      <c r="B25" s="98"/>
      <c r="C25" s="98"/>
      <c r="D25" s="98"/>
      <c r="E25" s="98"/>
      <c r="F25" s="98"/>
      <c r="G25" s="308"/>
    </row>
    <row r="26" spans="1:7" ht="18" customHeight="1" thickBot="1">
      <c r="A26" s="79" t="s">
        <v>143</v>
      </c>
      <c r="B26" s="79"/>
      <c r="C26" s="79"/>
      <c r="F26" s="81"/>
      <c r="G26" s="309">
        <f>ROUND(SUM(G20:G25),0)</f>
        <v>0</v>
      </c>
    </row>
    <row r="27" spans="1:7" ht="18" customHeight="1" thickTop="1">
      <c r="A27" s="79"/>
      <c r="B27" s="79"/>
      <c r="C27" s="79"/>
      <c r="E27" s="75"/>
      <c r="F27" s="81"/>
      <c r="G27" s="310"/>
    </row>
    <row r="28" spans="1:7" ht="20.100000000000001" customHeight="1" thickBot="1">
      <c r="A28" s="79" t="s">
        <v>144</v>
      </c>
      <c r="B28" s="79"/>
      <c r="C28" s="79"/>
      <c r="F28" s="81"/>
      <c r="G28" s="311">
        <f>ROUND(SUM(G26,G16),0)</f>
        <v>0</v>
      </c>
    </row>
    <row r="29" spans="1:7" ht="15" customHeight="1" thickTop="1">
      <c r="A29" s="75" t="s">
        <v>125</v>
      </c>
      <c r="B29" s="75"/>
      <c r="C29" s="75"/>
      <c r="D29" s="75"/>
      <c r="E29" s="75"/>
      <c r="F29" s="82"/>
      <c r="G29" s="82"/>
    </row>
    <row r="30" spans="1:7" ht="15" customHeight="1">
      <c r="A30" s="75"/>
      <c r="B30" s="75"/>
      <c r="C30" s="75"/>
      <c r="D30" s="75"/>
      <c r="E30" s="75"/>
      <c r="F30" s="82"/>
      <c r="G30" s="82"/>
    </row>
    <row r="31" spans="1:7" ht="20.100000000000001" customHeight="1">
      <c r="A31" s="79"/>
      <c r="B31" s="79"/>
      <c r="C31" s="79"/>
      <c r="G31" s="99"/>
    </row>
    <row r="32" spans="1:7" ht="20.100000000000001" customHeight="1">
      <c r="A32" s="79"/>
      <c r="B32" s="79"/>
      <c r="C32" s="79"/>
      <c r="G32" s="99"/>
    </row>
  </sheetData>
  <mergeCells count="10">
    <mergeCell ref="A11:B11"/>
    <mergeCell ref="A12:B12"/>
    <mergeCell ref="A13:B13"/>
    <mergeCell ref="A14:B14"/>
    <mergeCell ref="A15:B15"/>
    <mergeCell ref="A1:G1"/>
    <mergeCell ref="A7:B7"/>
    <mergeCell ref="A8:B8"/>
    <mergeCell ref="A9:B9"/>
    <mergeCell ref="A10:B10"/>
  </mergeCells>
  <phoneticPr fontId="9" type="noConversion"/>
  <printOptions horizontalCentered="1"/>
  <pageMargins left="0.5" right="0.5" top="0.75" bottom="0.75" header="0.5" footer="0.5"/>
  <pageSetup scale="92" orientation="landscape" r:id="rId1"/>
  <headerFooter alignWithMargins="0">
    <oddFooter>&amp;L&amp;9Form Revised 7/1/2018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Normal="100" workbookViewId="0">
      <selection activeCell="E4" sqref="E4"/>
    </sheetView>
  </sheetViews>
  <sheetFormatPr defaultColWidth="9.140625" defaultRowHeight="14.25"/>
  <cols>
    <col min="1" max="1" width="19.5703125" style="20" customWidth="1"/>
    <col min="2" max="2" width="15.28515625" style="20" customWidth="1"/>
    <col min="3" max="3" width="41.140625" style="20" customWidth="1"/>
    <col min="4" max="4" width="8.85546875" style="20" customWidth="1"/>
    <col min="5" max="5" width="19.85546875" style="20" customWidth="1"/>
    <col min="6" max="16384" width="9.140625" style="20"/>
  </cols>
  <sheetData>
    <row r="1" spans="1:6" ht="15">
      <c r="A1" s="593" t="s">
        <v>718</v>
      </c>
      <c r="B1" s="593"/>
      <c r="C1" s="593"/>
      <c r="D1" s="593"/>
      <c r="E1" s="593"/>
    </row>
    <row r="2" spans="1:6" ht="16.5" customHeight="1">
      <c r="A2" s="50" t="s">
        <v>396</v>
      </c>
      <c r="B2" s="46">
        <f>'DPH 1 - Budget Summary'!B3</f>
        <v>0</v>
      </c>
      <c r="C2" s="100"/>
      <c r="D2" s="128" t="s">
        <v>841</v>
      </c>
      <c r="E2" s="129"/>
    </row>
    <row r="3" spans="1:6" ht="16.5" customHeight="1">
      <c r="A3" s="455" t="s">
        <v>839</v>
      </c>
      <c r="B3" s="102">
        <f>'DPH 1 - Budget Summary'!B4</f>
        <v>0</v>
      </c>
      <c r="C3" s="103"/>
      <c r="D3" s="128" t="s">
        <v>441</v>
      </c>
      <c r="E3" s="130">
        <f>'DPH 1 - Budget Summary'!H3</f>
        <v>0</v>
      </c>
    </row>
    <row r="4" spans="1:6" ht="16.5" customHeight="1">
      <c r="A4" s="50"/>
      <c r="B4" s="155"/>
      <c r="C4" s="103"/>
      <c r="D4" s="45" t="s">
        <v>442</v>
      </c>
      <c r="E4" s="131">
        <f>'DPH 1 - Budget Summary'!H4</f>
        <v>0</v>
      </c>
    </row>
    <row r="5" spans="1:6" ht="16.5" customHeight="1">
      <c r="A5" s="9"/>
      <c r="B5" s="9"/>
    </row>
    <row r="6" spans="1:6" ht="15">
      <c r="A6" s="79" t="s">
        <v>879</v>
      </c>
      <c r="B6" s="79"/>
      <c r="C6" s="79"/>
      <c r="D6" s="103"/>
      <c r="E6" s="103"/>
    </row>
    <row r="7" spans="1:6" ht="15">
      <c r="A7" s="594" t="s">
        <v>233</v>
      </c>
      <c r="B7" s="595"/>
      <c r="C7" s="596"/>
      <c r="D7" s="8" t="s">
        <v>122</v>
      </c>
      <c r="E7" s="8" t="s">
        <v>171</v>
      </c>
    </row>
    <row r="8" spans="1:6">
      <c r="A8" s="597"/>
      <c r="B8" s="598"/>
      <c r="C8" s="577"/>
      <c r="D8" s="184"/>
      <c r="E8" s="312"/>
    </row>
    <row r="9" spans="1:6">
      <c r="A9" s="597"/>
      <c r="B9" s="598"/>
      <c r="C9" s="577"/>
      <c r="D9" s="184"/>
      <c r="E9" s="312"/>
    </row>
    <row r="10" spans="1:6">
      <c r="A10" s="597"/>
      <c r="B10" s="598"/>
      <c r="C10" s="577"/>
      <c r="D10" s="184"/>
      <c r="E10" s="312"/>
      <c r="F10" s="104"/>
    </row>
    <row r="11" spans="1:6">
      <c r="A11" s="597"/>
      <c r="B11" s="598"/>
      <c r="C11" s="577"/>
      <c r="D11" s="184"/>
      <c r="E11" s="312"/>
      <c r="F11" s="69"/>
    </row>
    <row r="12" spans="1:6">
      <c r="A12" s="597"/>
      <c r="B12" s="598"/>
      <c r="C12" s="577"/>
      <c r="D12" s="184"/>
      <c r="E12" s="312"/>
    </row>
    <row r="13" spans="1:6">
      <c r="A13" s="597"/>
      <c r="B13" s="598"/>
      <c r="C13" s="577"/>
      <c r="D13" s="184"/>
      <c r="E13" s="312"/>
    </row>
    <row r="14" spans="1:6">
      <c r="A14" s="597"/>
      <c r="B14" s="598"/>
      <c r="C14" s="577"/>
      <c r="D14" s="184"/>
      <c r="E14" s="312"/>
    </row>
    <row r="15" spans="1:6">
      <c r="A15" s="597"/>
      <c r="B15" s="598"/>
      <c r="C15" s="577"/>
      <c r="D15" s="184"/>
      <c r="E15" s="312"/>
    </row>
    <row r="16" spans="1:6">
      <c r="A16" s="597"/>
      <c r="B16" s="598"/>
      <c r="C16" s="577"/>
      <c r="D16" s="184"/>
      <c r="E16" s="312"/>
    </row>
    <row r="17" spans="1:6">
      <c r="A17" s="597"/>
      <c r="B17" s="598"/>
      <c r="C17" s="577"/>
      <c r="D17" s="184"/>
      <c r="E17" s="312"/>
    </row>
    <row r="18" spans="1:6">
      <c r="A18" s="597"/>
      <c r="B18" s="598"/>
      <c r="C18" s="577"/>
      <c r="D18" s="184"/>
      <c r="E18" s="312"/>
    </row>
    <row r="19" spans="1:6">
      <c r="A19" s="597"/>
      <c r="B19" s="598"/>
      <c r="C19" s="577"/>
      <c r="D19" s="184"/>
      <c r="E19" s="312"/>
    </row>
    <row r="20" spans="1:6">
      <c r="A20" s="597"/>
      <c r="B20" s="598"/>
      <c r="C20" s="577"/>
      <c r="D20" s="184"/>
      <c r="E20" s="312"/>
    </row>
    <row r="21" spans="1:6">
      <c r="A21" s="597"/>
      <c r="B21" s="598"/>
      <c r="C21" s="577"/>
      <c r="D21" s="184"/>
      <c r="E21" s="312"/>
    </row>
    <row r="22" spans="1:6">
      <c r="A22" s="597"/>
      <c r="B22" s="598"/>
      <c r="C22" s="577"/>
      <c r="D22" s="184"/>
      <c r="E22" s="312"/>
    </row>
    <row r="23" spans="1:6">
      <c r="A23" s="597"/>
      <c r="B23" s="598"/>
      <c r="C23" s="577"/>
      <c r="D23" s="184"/>
      <c r="E23" s="312"/>
    </row>
    <row r="24" spans="1:6">
      <c r="A24" s="597"/>
      <c r="B24" s="598"/>
      <c r="C24" s="577"/>
      <c r="D24" s="184"/>
      <c r="E24" s="312"/>
    </row>
    <row r="25" spans="1:6" s="52" customFormat="1">
      <c r="A25" s="599" t="s">
        <v>434</v>
      </c>
      <c r="B25" s="600"/>
      <c r="C25" s="600"/>
      <c r="D25" s="185">
        <f>SUM(D8:D24)</f>
        <v>0</v>
      </c>
      <c r="E25" s="313">
        <f>ROUND(SUM(E8:E24),0)</f>
        <v>0</v>
      </c>
    </row>
    <row r="26" spans="1:6" s="52" customFormat="1">
      <c r="A26" s="599" t="s">
        <v>864</v>
      </c>
      <c r="B26" s="600"/>
      <c r="C26" s="600"/>
      <c r="D26" s="316">
        <f>IF(E26=0,0,E26/E25)</f>
        <v>0</v>
      </c>
      <c r="E26" s="313">
        <v>0</v>
      </c>
      <c r="F26" s="186"/>
    </row>
    <row r="27" spans="1:6" s="52" customFormat="1" ht="15">
      <c r="A27" s="601" t="s">
        <v>880</v>
      </c>
      <c r="B27" s="600"/>
      <c r="C27" s="600"/>
      <c r="D27" s="185"/>
      <c r="E27" s="313">
        <f>ROUND(E25+E26,0)</f>
        <v>0</v>
      </c>
    </row>
    <row r="28" spans="1:6">
      <c r="A28" s="60"/>
      <c r="B28" s="60"/>
      <c r="C28" s="75"/>
      <c r="D28" s="103"/>
      <c r="E28" s="106"/>
    </row>
    <row r="29" spans="1:6" ht="15">
      <c r="A29" s="605" t="s">
        <v>170</v>
      </c>
      <c r="B29" s="606"/>
      <c r="C29" s="606"/>
      <c r="D29" s="606"/>
    </row>
    <row r="30" spans="1:6" ht="15">
      <c r="A30" s="602" t="s">
        <v>881</v>
      </c>
      <c r="B30" s="603"/>
      <c r="C30" s="603"/>
      <c r="D30" s="604"/>
      <c r="E30" s="107" t="s">
        <v>171</v>
      </c>
      <c r="F30" s="69" t="s">
        <v>440</v>
      </c>
    </row>
    <row r="31" spans="1:6">
      <c r="A31" s="597"/>
      <c r="B31" s="598"/>
      <c r="C31" s="598"/>
      <c r="D31" s="577"/>
      <c r="E31" s="312"/>
    </row>
    <row r="32" spans="1:6">
      <c r="A32" s="597"/>
      <c r="B32" s="598"/>
      <c r="C32" s="598"/>
      <c r="D32" s="577"/>
      <c r="E32" s="312"/>
      <c r="F32" s="104"/>
    </row>
    <row r="33" spans="1:6">
      <c r="A33" s="597"/>
      <c r="B33" s="598"/>
      <c r="C33" s="598"/>
      <c r="D33" s="577"/>
      <c r="E33" s="312"/>
      <c r="F33" s="104"/>
    </row>
    <row r="34" spans="1:6">
      <c r="A34" s="597"/>
      <c r="B34" s="598"/>
      <c r="C34" s="598"/>
      <c r="D34" s="577"/>
      <c r="E34" s="312"/>
    </row>
    <row r="35" spans="1:6">
      <c r="A35" s="597"/>
      <c r="B35" s="598"/>
      <c r="C35" s="598"/>
      <c r="D35" s="577"/>
      <c r="E35" s="312"/>
    </row>
    <row r="36" spans="1:6">
      <c r="A36" s="597"/>
      <c r="B36" s="598"/>
      <c r="C36" s="598"/>
      <c r="D36" s="577"/>
      <c r="E36" s="312"/>
      <c r="F36" s="104"/>
    </row>
    <row r="37" spans="1:6">
      <c r="A37" s="597"/>
      <c r="B37" s="598"/>
      <c r="C37" s="598"/>
      <c r="D37" s="577"/>
      <c r="E37" s="312"/>
    </row>
    <row r="38" spans="1:6">
      <c r="A38" s="597"/>
      <c r="B38" s="598"/>
      <c r="C38" s="598"/>
      <c r="D38" s="577"/>
      <c r="E38" s="312"/>
      <c r="F38" s="104"/>
    </row>
    <row r="39" spans="1:6">
      <c r="A39" s="597"/>
      <c r="B39" s="598"/>
      <c r="C39" s="598"/>
      <c r="D39" s="577"/>
      <c r="E39" s="312"/>
    </row>
    <row r="40" spans="1:6">
      <c r="A40" s="597"/>
      <c r="B40" s="598"/>
      <c r="C40" s="598"/>
      <c r="D40" s="577"/>
      <c r="E40" s="312"/>
      <c r="F40" s="104"/>
    </row>
    <row r="41" spans="1:6">
      <c r="A41" s="597"/>
      <c r="B41" s="598"/>
      <c r="C41" s="598"/>
      <c r="D41" s="577"/>
      <c r="E41" s="312"/>
    </row>
    <row r="42" spans="1:6">
      <c r="A42" s="597"/>
      <c r="B42" s="598"/>
      <c r="C42" s="598"/>
      <c r="D42" s="577"/>
      <c r="E42" s="312"/>
      <c r="F42" s="104"/>
    </row>
    <row r="43" spans="1:6">
      <c r="A43" s="597"/>
      <c r="B43" s="598"/>
      <c r="C43" s="598"/>
      <c r="D43" s="577"/>
      <c r="E43" s="312"/>
    </row>
    <row r="44" spans="1:6">
      <c r="A44" s="597"/>
      <c r="B44" s="598"/>
      <c r="C44" s="598"/>
      <c r="D44" s="577"/>
      <c r="E44" s="312"/>
      <c r="F44" s="104"/>
    </row>
    <row r="45" spans="1:6">
      <c r="A45" s="597"/>
      <c r="B45" s="598"/>
      <c r="C45" s="598"/>
      <c r="D45" s="577"/>
      <c r="E45" s="312"/>
    </row>
    <row r="46" spans="1:6">
      <c r="A46" s="597"/>
      <c r="B46" s="598"/>
      <c r="C46" s="598"/>
      <c r="D46" s="577"/>
      <c r="E46" s="312"/>
      <c r="F46" s="104"/>
    </row>
    <row r="47" spans="1:6" ht="15">
      <c r="A47" s="607" t="s">
        <v>390</v>
      </c>
      <c r="B47" s="608"/>
      <c r="C47" s="608"/>
      <c r="D47" s="608"/>
      <c r="E47" s="314">
        <f>ROUND(SUM(E31:E46),0)</f>
        <v>0</v>
      </c>
    </row>
    <row r="48" spans="1:6" s="52" customFormat="1">
      <c r="A48" s="75"/>
      <c r="B48" s="75"/>
      <c r="C48" s="75"/>
      <c r="E48" s="313"/>
    </row>
    <row r="49" spans="1:7" ht="15">
      <c r="A49" s="609" t="s">
        <v>882</v>
      </c>
      <c r="B49" s="578"/>
      <c r="C49" s="578"/>
      <c r="D49" s="549"/>
      <c r="E49" s="314">
        <f>ROUND(E47+E27,0)</f>
        <v>0</v>
      </c>
    </row>
    <row r="50" spans="1:7">
      <c r="A50" s="75"/>
      <c r="B50" s="75"/>
      <c r="C50" s="75"/>
      <c r="D50" s="150"/>
      <c r="E50" s="284"/>
    </row>
    <row r="51" spans="1:7" ht="15">
      <c r="A51" s="79"/>
      <c r="B51" s="79"/>
      <c r="C51" s="93"/>
      <c r="D51" s="76" t="s">
        <v>307</v>
      </c>
      <c r="E51" s="315">
        <f>'DPH 1 - Budget Summary'!H17</f>
        <v>0</v>
      </c>
      <c r="F51" s="108"/>
      <c r="G51" s="109"/>
    </row>
    <row r="52" spans="1:7">
      <c r="C52" s="52"/>
    </row>
    <row r="53" spans="1:7">
      <c r="C53" s="52"/>
    </row>
    <row r="54" spans="1:7">
      <c r="C54" s="52"/>
    </row>
    <row r="55" spans="1:7">
      <c r="C55" s="52"/>
    </row>
    <row r="56" spans="1:7">
      <c r="C56" s="52"/>
    </row>
    <row r="57" spans="1:7">
      <c r="C57" s="52"/>
    </row>
  </sheetData>
  <mergeCells count="42">
    <mergeCell ref="A35:D35"/>
    <mergeCell ref="A46:D46"/>
    <mergeCell ref="A47:D47"/>
    <mergeCell ref="A49:D49"/>
    <mergeCell ref="A41:D41"/>
    <mergeCell ref="A42:D42"/>
    <mergeCell ref="A43:D43"/>
    <mergeCell ref="A44:D44"/>
    <mergeCell ref="A45:D45"/>
    <mergeCell ref="A36:D36"/>
    <mergeCell ref="A37:D37"/>
    <mergeCell ref="A38:D38"/>
    <mergeCell ref="A39:D39"/>
    <mergeCell ref="A40:D40"/>
    <mergeCell ref="A27:C27"/>
    <mergeCell ref="A30:D30"/>
    <mergeCell ref="A31:D31"/>
    <mergeCell ref="A32:D32"/>
    <mergeCell ref="A34:D34"/>
    <mergeCell ref="A29:D29"/>
    <mergeCell ref="A33:D33"/>
    <mergeCell ref="A23:C23"/>
    <mergeCell ref="A24:C24"/>
    <mergeCell ref="A25:C25"/>
    <mergeCell ref="A26:C26"/>
    <mergeCell ref="A16:C16"/>
    <mergeCell ref="A19:C19"/>
    <mergeCell ref="A20:C20"/>
    <mergeCell ref="A21:C21"/>
    <mergeCell ref="A22:C22"/>
    <mergeCell ref="A17:C17"/>
    <mergeCell ref="A18:C18"/>
    <mergeCell ref="A11:C11"/>
    <mergeCell ref="A12:C12"/>
    <mergeCell ref="A13:C13"/>
    <mergeCell ref="A14:C14"/>
    <mergeCell ref="A15:C15"/>
    <mergeCell ref="A1:E1"/>
    <mergeCell ref="A7:C7"/>
    <mergeCell ref="A8:C8"/>
    <mergeCell ref="A9:C9"/>
    <mergeCell ref="A10:C10"/>
  </mergeCells>
  <phoneticPr fontId="11" type="noConversion"/>
  <printOptions horizontalCentered="1"/>
  <pageMargins left="0.5" right="0.5" top="1" bottom="1" header="0.5" footer="0.5"/>
  <pageSetup scale="93" orientation="portrait" r:id="rId1"/>
  <headerFooter alignWithMargins="0">
    <oddFooter>&amp;L&amp;9Form Revised 7/1/2018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zoomScaleNormal="100" zoomScaleSheetLayoutView="100" workbookViewId="0">
      <selection activeCell="B18" sqref="B18:F18"/>
    </sheetView>
  </sheetViews>
  <sheetFormatPr defaultColWidth="8.85546875" defaultRowHeight="14.25"/>
  <cols>
    <col min="1" max="1" width="40.42578125" style="103" customWidth="1"/>
    <col min="2" max="2" width="16" style="103" customWidth="1"/>
    <col min="3" max="3" width="17.140625" style="103" customWidth="1"/>
    <col min="4" max="4" width="24" style="103" customWidth="1"/>
    <col min="5" max="5" width="20.42578125" style="103" customWidth="1"/>
    <col min="6" max="6" width="16.42578125" style="349" customWidth="1"/>
    <col min="7" max="7" width="12.28515625" style="103" customWidth="1"/>
    <col min="8" max="8" width="32.42578125" style="103" customWidth="1"/>
    <col min="9" max="9" width="22.42578125" style="103" customWidth="1"/>
    <col min="10" max="10" width="20.5703125" style="103" customWidth="1"/>
    <col min="11" max="11" width="18.7109375" style="103" customWidth="1"/>
    <col min="12" max="13" width="23.85546875" style="103" customWidth="1"/>
    <col min="14" max="14" width="17.28515625" style="103" customWidth="1"/>
    <col min="15" max="16384" width="8.85546875" style="103"/>
  </cols>
  <sheetData>
    <row r="1" spans="1:13" ht="15">
      <c r="A1" s="610" t="s">
        <v>543</v>
      </c>
      <c r="B1" s="610"/>
      <c r="C1" s="610"/>
      <c r="D1" s="610"/>
      <c r="E1" s="610"/>
      <c r="F1" s="610"/>
    </row>
    <row r="2" spans="1:13">
      <c r="C2" s="38"/>
      <c r="D2" s="38"/>
    </row>
    <row r="3" spans="1:13">
      <c r="B3" s="11"/>
      <c r="C3" s="11"/>
      <c r="D3" s="11"/>
    </row>
    <row r="4" spans="1:13" ht="15">
      <c r="A4" s="350" t="s">
        <v>396</v>
      </c>
      <c r="B4" s="159"/>
      <c r="C4" s="351"/>
      <c r="D4" s="127"/>
      <c r="E4" s="345" t="s">
        <v>840</v>
      </c>
      <c r="F4" s="470" t="s">
        <v>842</v>
      </c>
    </row>
    <row r="5" spans="1:13" ht="15">
      <c r="A5" s="350" t="s">
        <v>452</v>
      </c>
      <c r="B5" s="352"/>
      <c r="C5" s="353"/>
      <c r="D5" s="130"/>
      <c r="E5" s="128" t="s">
        <v>441</v>
      </c>
      <c r="F5" s="176">
        <v>0</v>
      </c>
    </row>
    <row r="7" spans="1:13" s="11" customFormat="1" ht="15">
      <c r="A7" s="354" t="s">
        <v>313</v>
      </c>
      <c r="B7" s="132"/>
      <c r="C7" s="132"/>
      <c r="D7" s="132"/>
      <c r="E7" s="132"/>
      <c r="F7" s="132"/>
    </row>
    <row r="8" spans="1:13" s="11" customFormat="1" ht="15" thickBot="1">
      <c r="A8" s="355"/>
      <c r="B8" s="356"/>
      <c r="C8" s="356"/>
      <c r="D8" s="356"/>
      <c r="E8" s="357"/>
      <c r="F8" s="357"/>
    </row>
    <row r="9" spans="1:13" s="11" customFormat="1">
      <c r="A9" s="358" t="s">
        <v>358</v>
      </c>
      <c r="B9" s="635"/>
      <c r="C9" s="636"/>
      <c r="D9" s="636"/>
      <c r="E9" s="636"/>
      <c r="F9" s="637"/>
      <c r="H9" s="359" t="s">
        <v>377</v>
      </c>
      <c r="I9" s="639" t="s">
        <v>436</v>
      </c>
      <c r="J9" s="640"/>
      <c r="K9" s="640"/>
      <c r="L9" s="640"/>
      <c r="M9" s="641"/>
    </row>
    <row r="10" spans="1:13" s="11" customFormat="1">
      <c r="A10" s="360" t="s">
        <v>578</v>
      </c>
      <c r="B10" s="615"/>
      <c r="C10" s="616"/>
      <c r="D10" s="616"/>
      <c r="E10" s="616"/>
      <c r="F10" s="617"/>
      <c r="H10" s="361" t="s">
        <v>848</v>
      </c>
      <c r="I10" s="642" t="s">
        <v>437</v>
      </c>
      <c r="J10" s="643"/>
      <c r="K10" s="643"/>
      <c r="L10" s="643"/>
      <c r="M10" s="644"/>
    </row>
    <row r="11" spans="1:13" s="11" customFormat="1">
      <c r="A11" s="360" t="s">
        <v>579</v>
      </c>
      <c r="B11" s="623"/>
      <c r="C11" s="616"/>
      <c r="D11" s="616"/>
      <c r="E11" s="616"/>
      <c r="F11" s="617"/>
      <c r="H11" s="361" t="s">
        <v>580</v>
      </c>
      <c r="I11" s="645" t="s">
        <v>438</v>
      </c>
      <c r="J11" s="643"/>
      <c r="K11" s="643"/>
      <c r="L11" s="643"/>
      <c r="M11" s="644"/>
    </row>
    <row r="12" spans="1:13" s="11" customFormat="1">
      <c r="A12" s="362"/>
      <c r="B12" s="132"/>
      <c r="D12" s="132"/>
      <c r="E12" s="132"/>
      <c r="F12" s="363"/>
      <c r="H12" s="364"/>
      <c r="I12" s="356"/>
      <c r="J12" s="355"/>
      <c r="K12" s="356"/>
      <c r="L12" s="356"/>
      <c r="M12" s="365"/>
    </row>
    <row r="13" spans="1:13" s="11" customFormat="1" ht="36" customHeight="1">
      <c r="A13" s="466" t="s">
        <v>359</v>
      </c>
      <c r="B13" s="133" t="s">
        <v>846</v>
      </c>
      <c r="C13" s="133" t="s">
        <v>847</v>
      </c>
      <c r="D13" s="133" t="s">
        <v>360</v>
      </c>
      <c r="E13" s="133" t="s">
        <v>122</v>
      </c>
      <c r="F13" s="366" t="s">
        <v>171</v>
      </c>
      <c r="H13" s="466" t="s">
        <v>359</v>
      </c>
      <c r="I13" s="133" t="s">
        <v>846</v>
      </c>
      <c r="J13" s="133" t="s">
        <v>847</v>
      </c>
      <c r="K13" s="133" t="s">
        <v>360</v>
      </c>
      <c r="L13" s="133" t="s">
        <v>122</v>
      </c>
      <c r="M13" s="366" t="s">
        <v>174</v>
      </c>
    </row>
    <row r="14" spans="1:13" s="11" customFormat="1" ht="15.75" thickBot="1">
      <c r="A14" s="467"/>
      <c r="B14" s="488"/>
      <c r="C14" s="487"/>
      <c r="D14" s="507">
        <f>C14/12</f>
        <v>0</v>
      </c>
      <c r="E14" s="507">
        <f>B14*D14</f>
        <v>0</v>
      </c>
      <c r="F14" s="508">
        <f>A14*B14*D14</f>
        <v>0</v>
      </c>
      <c r="G14" s="481"/>
      <c r="H14" s="467">
        <v>100000</v>
      </c>
      <c r="I14" s="488">
        <v>0.75</v>
      </c>
      <c r="J14" s="487">
        <v>6</v>
      </c>
      <c r="K14" s="507">
        <f>J14/12</f>
        <v>0.5</v>
      </c>
      <c r="L14" s="507">
        <f>I14*K14</f>
        <v>0.375</v>
      </c>
      <c r="M14" s="508">
        <f>H14*I14*K14</f>
        <v>37500</v>
      </c>
    </row>
    <row r="15" spans="1:13" s="11" customFormat="1" ht="15" thickBot="1">
      <c r="B15" s="132"/>
      <c r="C15" s="132"/>
      <c r="D15" s="132"/>
      <c r="E15" s="134"/>
      <c r="F15" s="134"/>
    </row>
    <row r="16" spans="1:13" s="11" customFormat="1">
      <c r="A16" s="358" t="s">
        <v>361</v>
      </c>
      <c r="B16" s="612"/>
      <c r="C16" s="613"/>
      <c r="D16" s="613"/>
      <c r="E16" s="613"/>
      <c r="F16" s="614"/>
    </row>
    <row r="17" spans="1:15" s="11" customFormat="1">
      <c r="A17" s="360" t="s">
        <v>578</v>
      </c>
      <c r="B17" s="615"/>
      <c r="C17" s="616"/>
      <c r="D17" s="616"/>
      <c r="E17" s="616"/>
      <c r="F17" s="617"/>
      <c r="H17" s="638"/>
      <c r="I17" s="638"/>
      <c r="J17" s="638"/>
      <c r="K17" s="638"/>
      <c r="L17" s="638"/>
      <c r="M17" s="638"/>
      <c r="N17" s="638"/>
      <c r="O17" s="638"/>
    </row>
    <row r="18" spans="1:15" s="11" customFormat="1">
      <c r="A18" s="360" t="s">
        <v>579</v>
      </c>
      <c r="B18" s="623"/>
      <c r="C18" s="616"/>
      <c r="D18" s="616"/>
      <c r="E18" s="616"/>
      <c r="F18" s="617"/>
      <c r="H18" s="638"/>
      <c r="I18" s="638"/>
      <c r="J18" s="638"/>
      <c r="K18" s="638"/>
      <c r="L18" s="638"/>
      <c r="M18" s="638"/>
      <c r="N18" s="638"/>
      <c r="O18" s="638"/>
    </row>
    <row r="19" spans="1:15" s="11" customFormat="1">
      <c r="A19" s="362"/>
      <c r="B19" s="132"/>
      <c r="D19" s="132"/>
      <c r="E19" s="132"/>
      <c r="F19" s="363"/>
      <c r="H19" s="634"/>
      <c r="I19" s="634"/>
      <c r="J19" s="634"/>
      <c r="K19" s="634"/>
      <c r="L19" s="634"/>
      <c r="M19" s="634"/>
      <c r="N19" s="634"/>
      <c r="O19" s="634"/>
    </row>
    <row r="20" spans="1:15" s="11" customFormat="1" ht="30.75" customHeight="1">
      <c r="A20" s="466" t="s">
        <v>359</v>
      </c>
      <c r="B20" s="133" t="s">
        <v>846</v>
      </c>
      <c r="C20" s="133" t="s">
        <v>847</v>
      </c>
      <c r="D20" s="133" t="s">
        <v>360</v>
      </c>
      <c r="E20" s="133" t="s">
        <v>122</v>
      </c>
      <c r="F20" s="366" t="s">
        <v>171</v>
      </c>
      <c r="H20" s="634"/>
      <c r="I20" s="634"/>
      <c r="J20" s="634"/>
      <c r="K20" s="634"/>
      <c r="L20" s="634"/>
      <c r="M20" s="634"/>
      <c r="N20" s="634"/>
      <c r="O20" s="634"/>
    </row>
    <row r="21" spans="1:15" s="11" customFormat="1" ht="15.75" thickBot="1">
      <c r="A21" s="467"/>
      <c r="B21" s="488"/>
      <c r="C21" s="487"/>
      <c r="D21" s="507">
        <f>C21/12</f>
        <v>0</v>
      </c>
      <c r="E21" s="507">
        <f>B21*D21</f>
        <v>0</v>
      </c>
      <c r="F21" s="508">
        <f>A21*B21*D21</f>
        <v>0</v>
      </c>
      <c r="G21" s="482"/>
    </row>
    <row r="22" spans="1:15" s="11" customFormat="1" ht="15" thickBot="1">
      <c r="B22" s="132"/>
      <c r="C22" s="132"/>
      <c r="D22" s="132"/>
      <c r="E22" s="134"/>
      <c r="F22" s="134"/>
    </row>
    <row r="23" spans="1:15" s="11" customFormat="1">
      <c r="A23" s="358" t="s">
        <v>362</v>
      </c>
      <c r="B23" s="612"/>
      <c r="C23" s="613"/>
      <c r="D23" s="613"/>
      <c r="E23" s="613"/>
      <c r="F23" s="614"/>
    </row>
    <row r="24" spans="1:15" s="11" customFormat="1">
      <c r="A24" s="360" t="s">
        <v>578</v>
      </c>
      <c r="B24" s="615"/>
      <c r="C24" s="616"/>
      <c r="D24" s="616"/>
      <c r="E24" s="616"/>
      <c r="F24" s="617"/>
      <c r="G24" s="480"/>
    </row>
    <row r="25" spans="1:15" s="11" customFormat="1">
      <c r="A25" s="360" t="s">
        <v>579</v>
      </c>
      <c r="B25" s="623"/>
      <c r="C25" s="616"/>
      <c r="D25" s="616"/>
      <c r="E25" s="616"/>
      <c r="F25" s="617"/>
      <c r="G25" s="481"/>
    </row>
    <row r="26" spans="1:15" s="11" customFormat="1">
      <c r="A26" s="362"/>
      <c r="B26" s="132"/>
      <c r="D26" s="132"/>
      <c r="E26" s="132"/>
      <c r="F26" s="363"/>
    </row>
    <row r="27" spans="1:15" s="11" customFormat="1" ht="33" customHeight="1">
      <c r="A27" s="466" t="s">
        <v>359</v>
      </c>
      <c r="B27" s="133" t="s">
        <v>846</v>
      </c>
      <c r="C27" s="133" t="s">
        <v>847</v>
      </c>
      <c r="D27" s="133" t="s">
        <v>360</v>
      </c>
      <c r="E27" s="133" t="s">
        <v>122</v>
      </c>
      <c r="F27" s="366" t="s">
        <v>171</v>
      </c>
    </row>
    <row r="28" spans="1:15" s="11" customFormat="1" ht="15.75" thickBot="1">
      <c r="A28" s="467"/>
      <c r="B28" s="488"/>
      <c r="C28" s="487"/>
      <c r="D28" s="507">
        <f>C28/12</f>
        <v>0</v>
      </c>
      <c r="E28" s="507">
        <f>B28*D28</f>
        <v>0</v>
      </c>
      <c r="F28" s="508">
        <f>A28*B28*D28</f>
        <v>0</v>
      </c>
    </row>
    <row r="29" spans="1:15" s="11" customFormat="1" ht="15" thickBot="1">
      <c r="B29" s="132"/>
      <c r="C29" s="132"/>
      <c r="D29" s="132"/>
      <c r="E29" s="134"/>
      <c r="F29" s="134"/>
    </row>
    <row r="30" spans="1:15" s="11" customFormat="1">
      <c r="A30" s="358" t="s">
        <v>363</v>
      </c>
      <c r="B30" s="612"/>
      <c r="C30" s="613"/>
      <c r="D30" s="613"/>
      <c r="E30" s="613"/>
      <c r="F30" s="614"/>
    </row>
    <row r="31" spans="1:15" s="11" customFormat="1">
      <c r="A31" s="360" t="s">
        <v>578</v>
      </c>
      <c r="B31" s="615"/>
      <c r="C31" s="616"/>
      <c r="D31" s="616"/>
      <c r="E31" s="616"/>
      <c r="F31" s="617"/>
    </row>
    <row r="32" spans="1:15" s="11" customFormat="1">
      <c r="A32" s="360" t="s">
        <v>579</v>
      </c>
      <c r="B32" s="623"/>
      <c r="C32" s="616"/>
      <c r="D32" s="616"/>
      <c r="E32" s="616"/>
      <c r="F32" s="617"/>
    </row>
    <row r="33" spans="1:6" s="11" customFormat="1">
      <c r="A33" s="362"/>
      <c r="B33" s="132"/>
      <c r="D33" s="132"/>
      <c r="E33" s="132"/>
      <c r="F33" s="363"/>
    </row>
    <row r="34" spans="1:6" s="11" customFormat="1" ht="36.75" customHeight="1">
      <c r="A34" s="466" t="s">
        <v>359</v>
      </c>
      <c r="B34" s="133" t="s">
        <v>846</v>
      </c>
      <c r="C34" s="133" t="s">
        <v>847</v>
      </c>
      <c r="D34" s="133" t="s">
        <v>360</v>
      </c>
      <c r="E34" s="133" t="s">
        <v>122</v>
      </c>
      <c r="F34" s="366" t="s">
        <v>171</v>
      </c>
    </row>
    <row r="35" spans="1:6" s="11" customFormat="1" ht="15.75" thickBot="1">
      <c r="A35" s="467"/>
      <c r="B35" s="488"/>
      <c r="C35" s="487"/>
      <c r="D35" s="507">
        <f>C35/12</f>
        <v>0</v>
      </c>
      <c r="E35" s="507">
        <f>B35*D35</f>
        <v>0</v>
      </c>
      <c r="F35" s="508">
        <f>A35*B35*D35</f>
        <v>0</v>
      </c>
    </row>
    <row r="36" spans="1:6" s="11" customFormat="1" ht="15.75" thickBot="1">
      <c r="A36" s="367"/>
      <c r="B36" s="322"/>
      <c r="C36" s="368"/>
      <c r="D36" s="323"/>
      <c r="E36" s="323"/>
      <c r="F36" s="369"/>
    </row>
    <row r="37" spans="1:6" s="11" customFormat="1">
      <c r="A37" s="358" t="s">
        <v>544</v>
      </c>
      <c r="B37" s="612"/>
      <c r="C37" s="613"/>
      <c r="D37" s="613"/>
      <c r="E37" s="613"/>
      <c r="F37" s="614"/>
    </row>
    <row r="38" spans="1:6" s="11" customFormat="1">
      <c r="A38" s="360" t="s">
        <v>578</v>
      </c>
      <c r="B38" s="615"/>
      <c r="C38" s="616"/>
      <c r="D38" s="616"/>
      <c r="E38" s="616"/>
      <c r="F38" s="617"/>
    </row>
    <row r="39" spans="1:6" s="11" customFormat="1">
      <c r="A39" s="360" t="s">
        <v>579</v>
      </c>
      <c r="B39" s="623"/>
      <c r="C39" s="616"/>
      <c r="D39" s="616"/>
      <c r="E39" s="616"/>
      <c r="F39" s="617"/>
    </row>
    <row r="40" spans="1:6" s="11" customFormat="1">
      <c r="A40" s="362"/>
      <c r="B40" s="132"/>
      <c r="D40" s="132"/>
      <c r="E40" s="132"/>
      <c r="F40" s="363"/>
    </row>
    <row r="41" spans="1:6" s="11" customFormat="1" ht="33.75" customHeight="1">
      <c r="A41" s="466" t="s">
        <v>359</v>
      </c>
      <c r="B41" s="133" t="s">
        <v>846</v>
      </c>
      <c r="C41" s="133" t="s">
        <v>847</v>
      </c>
      <c r="D41" s="133" t="s">
        <v>360</v>
      </c>
      <c r="E41" s="133" t="s">
        <v>122</v>
      </c>
      <c r="F41" s="366" t="s">
        <v>171</v>
      </c>
    </row>
    <row r="42" spans="1:6" s="11" customFormat="1" ht="15.75" thickBot="1">
      <c r="A42" s="467"/>
      <c r="B42" s="488"/>
      <c r="C42" s="487"/>
      <c r="D42" s="507">
        <f>C42/12</f>
        <v>0</v>
      </c>
      <c r="E42" s="507">
        <f>B42*D42</f>
        <v>0</v>
      </c>
      <c r="F42" s="508">
        <f>A42*B42*D42</f>
        <v>0</v>
      </c>
    </row>
    <row r="43" spans="1:6" s="11" customFormat="1" ht="15.75" thickBot="1">
      <c r="A43" s="367"/>
      <c r="B43" s="322"/>
      <c r="C43" s="368"/>
      <c r="D43" s="323"/>
      <c r="E43" s="323"/>
      <c r="F43" s="369"/>
    </row>
    <row r="44" spans="1:6" s="11" customFormat="1">
      <c r="A44" s="358" t="s">
        <v>545</v>
      </c>
      <c r="B44" s="612"/>
      <c r="C44" s="613"/>
      <c r="D44" s="613"/>
      <c r="E44" s="613"/>
      <c r="F44" s="614"/>
    </row>
    <row r="45" spans="1:6" s="11" customFormat="1">
      <c r="A45" s="360" t="s">
        <v>578</v>
      </c>
      <c r="B45" s="615"/>
      <c r="C45" s="616"/>
      <c r="D45" s="616"/>
      <c r="E45" s="616"/>
      <c r="F45" s="617"/>
    </row>
    <row r="46" spans="1:6" s="11" customFormat="1">
      <c r="A46" s="360" t="s">
        <v>579</v>
      </c>
      <c r="B46" s="623"/>
      <c r="C46" s="616"/>
      <c r="D46" s="616"/>
      <c r="E46" s="616"/>
      <c r="F46" s="617"/>
    </row>
    <row r="47" spans="1:6" s="11" customFormat="1">
      <c r="A47" s="362"/>
      <c r="B47" s="132"/>
      <c r="D47" s="132"/>
      <c r="E47" s="132"/>
      <c r="F47" s="363"/>
    </row>
    <row r="48" spans="1:6" s="11" customFormat="1" ht="31.5" customHeight="1">
      <c r="A48" s="466" t="s">
        <v>359</v>
      </c>
      <c r="B48" s="133" t="s">
        <v>846</v>
      </c>
      <c r="C48" s="133" t="s">
        <v>847</v>
      </c>
      <c r="D48" s="133" t="s">
        <v>360</v>
      </c>
      <c r="E48" s="133" t="s">
        <v>122</v>
      </c>
      <c r="F48" s="366" t="s">
        <v>171</v>
      </c>
    </row>
    <row r="49" spans="1:6" s="11" customFormat="1" ht="15.75" thickBot="1">
      <c r="A49" s="467"/>
      <c r="B49" s="488"/>
      <c r="C49" s="487"/>
      <c r="D49" s="507">
        <f>C49/12</f>
        <v>0</v>
      </c>
      <c r="E49" s="507">
        <f>B49*D49</f>
        <v>0</v>
      </c>
      <c r="F49" s="508">
        <f>A49*B49*D49</f>
        <v>0</v>
      </c>
    </row>
    <row r="50" spans="1:6" s="11" customFormat="1" ht="15">
      <c r="A50" s="367"/>
      <c r="B50" s="322"/>
      <c r="C50" s="368"/>
      <c r="D50" s="323"/>
      <c r="E50" s="323"/>
      <c r="F50" s="369"/>
    </row>
    <row r="51" spans="1:6" ht="15">
      <c r="B51" s="158" t="s">
        <v>581</v>
      </c>
      <c r="C51" s="324">
        <f>C14+C21+C28+C35</f>
        <v>0</v>
      </c>
      <c r="E51" s="158" t="s">
        <v>175</v>
      </c>
      <c r="F51" s="509">
        <f>F14+F21+F28+F35+F42+F49</f>
        <v>0</v>
      </c>
    </row>
    <row r="52" spans="1:6">
      <c r="F52" s="103"/>
    </row>
    <row r="53" spans="1:6" s="11" customFormat="1" ht="15">
      <c r="A53" s="9" t="s">
        <v>861</v>
      </c>
      <c r="B53" s="324"/>
      <c r="F53" s="370"/>
    </row>
    <row r="54" spans="1:6" s="11" customFormat="1" ht="15">
      <c r="A54" s="630" t="s">
        <v>883</v>
      </c>
      <c r="B54" s="631"/>
      <c r="C54" s="631"/>
      <c r="D54" s="631"/>
      <c r="E54" s="628" t="s">
        <v>171</v>
      </c>
      <c r="F54" s="629"/>
    </row>
    <row r="55" spans="1:6" s="11" customFormat="1">
      <c r="A55" s="620" t="s">
        <v>287</v>
      </c>
      <c r="B55" s="621"/>
      <c r="C55" s="621"/>
      <c r="D55" s="622"/>
      <c r="E55" s="618"/>
      <c r="F55" s="619"/>
    </row>
    <row r="56" spans="1:6" s="11" customFormat="1">
      <c r="A56" s="620" t="s">
        <v>795</v>
      </c>
      <c r="B56" s="621"/>
      <c r="C56" s="621"/>
      <c r="D56" s="622"/>
      <c r="E56" s="618"/>
      <c r="F56" s="619"/>
    </row>
    <row r="57" spans="1:6" s="11" customFormat="1">
      <c r="A57" s="620" t="s">
        <v>311</v>
      </c>
      <c r="B57" s="621"/>
      <c r="C57" s="621"/>
      <c r="D57" s="622"/>
      <c r="E57" s="618"/>
      <c r="F57" s="619"/>
    </row>
    <row r="58" spans="1:6" s="11" customFormat="1">
      <c r="A58" s="620" t="s">
        <v>796</v>
      </c>
      <c r="B58" s="621"/>
      <c r="C58" s="621"/>
      <c r="D58" s="622"/>
      <c r="E58" s="618"/>
      <c r="F58" s="619"/>
    </row>
    <row r="59" spans="1:6" s="11" customFormat="1">
      <c r="A59" s="620" t="s">
        <v>797</v>
      </c>
      <c r="B59" s="621"/>
      <c r="C59" s="621"/>
      <c r="D59" s="622"/>
      <c r="E59" s="618"/>
      <c r="F59" s="619"/>
    </row>
    <row r="60" spans="1:6" s="11" customFormat="1">
      <c r="A60" s="620" t="s">
        <v>286</v>
      </c>
      <c r="B60" s="621"/>
      <c r="C60" s="621"/>
      <c r="D60" s="622"/>
      <c r="E60" s="618"/>
      <c r="F60" s="619"/>
    </row>
    <row r="61" spans="1:6" s="11" customFormat="1">
      <c r="A61" s="620" t="s">
        <v>397</v>
      </c>
      <c r="B61" s="621"/>
      <c r="C61" s="621"/>
      <c r="D61" s="622"/>
      <c r="E61" s="618"/>
      <c r="F61" s="619"/>
    </row>
    <row r="62" spans="1:6" s="11" customFormat="1">
      <c r="A62" s="620" t="s">
        <v>798</v>
      </c>
      <c r="B62" s="621"/>
      <c r="C62" s="621"/>
      <c r="D62" s="622"/>
      <c r="E62" s="618"/>
      <c r="F62" s="619"/>
    </row>
    <row r="63" spans="1:6" s="11" customFormat="1">
      <c r="A63" s="620" t="s">
        <v>798</v>
      </c>
      <c r="B63" s="621"/>
      <c r="C63" s="621"/>
      <c r="D63" s="622"/>
      <c r="E63" s="618"/>
      <c r="F63" s="619"/>
    </row>
    <row r="64" spans="1:6" s="11" customFormat="1" ht="15">
      <c r="D64" s="135" t="s">
        <v>347</v>
      </c>
      <c r="E64" s="632">
        <f>SUM(E55:F63)</f>
        <v>0</v>
      </c>
      <c r="F64" s="633"/>
    </row>
    <row r="65" spans="1:13" s="11" customFormat="1"/>
    <row r="66" spans="1:13" s="11" customFormat="1" ht="15">
      <c r="C66" s="325"/>
      <c r="E66" s="158" t="s">
        <v>176</v>
      </c>
      <c r="F66" s="510">
        <f>IF(E64=0,0,E64/F51)</f>
        <v>0</v>
      </c>
    </row>
    <row r="67" spans="1:13" s="11" customFormat="1" ht="15.75" thickBot="1">
      <c r="A67" s="18"/>
      <c r="D67" s="325"/>
      <c r="E67" s="9"/>
    </row>
    <row r="68" spans="1:13" s="11" customFormat="1" ht="15.75" thickBot="1">
      <c r="C68" s="136"/>
      <c r="D68" s="137"/>
      <c r="E68" s="138" t="s">
        <v>348</v>
      </c>
      <c r="F68" s="371">
        <f>ROUND(F51+E64,0)</f>
        <v>0</v>
      </c>
    </row>
    <row r="69" spans="1:13" ht="15">
      <c r="E69" s="139"/>
      <c r="F69" s="372"/>
    </row>
    <row r="70" spans="1:13" s="11" customFormat="1" ht="15">
      <c r="A70" s="9" t="s">
        <v>177</v>
      </c>
    </row>
    <row r="72" spans="1:13">
      <c r="A72" s="140"/>
      <c r="B72" s="140"/>
    </row>
    <row r="73" spans="1:13" s="377" customFormat="1" ht="15">
      <c r="A73" s="373" t="s">
        <v>163</v>
      </c>
      <c r="B73" s="374"/>
      <c r="C73" s="375"/>
      <c r="D73" s="375"/>
      <c r="E73" s="374"/>
      <c r="F73" s="376"/>
    </row>
    <row r="74" spans="1:13" s="377" customFormat="1" ht="15">
      <c r="A74" s="378"/>
      <c r="B74" s="374"/>
      <c r="C74" s="375"/>
      <c r="D74" s="375"/>
      <c r="E74" s="374"/>
      <c r="F74" s="376"/>
    </row>
    <row r="75" spans="1:13" ht="15">
      <c r="A75" s="8" t="s">
        <v>344</v>
      </c>
      <c r="B75" s="624" t="s">
        <v>345</v>
      </c>
      <c r="C75" s="625"/>
      <c r="D75" s="626"/>
      <c r="E75" s="8" t="s">
        <v>316</v>
      </c>
      <c r="F75" s="366" t="s">
        <v>171</v>
      </c>
      <c r="H75" s="346" t="s">
        <v>344</v>
      </c>
      <c r="I75" s="593" t="s">
        <v>345</v>
      </c>
      <c r="J75" s="627"/>
      <c r="K75" s="627"/>
      <c r="L75" s="346" t="s">
        <v>316</v>
      </c>
      <c r="M75" s="326" t="s">
        <v>317</v>
      </c>
    </row>
    <row r="76" spans="1:13">
      <c r="A76" s="10"/>
      <c r="B76" s="611"/>
      <c r="C76" s="611"/>
      <c r="D76" s="611"/>
      <c r="E76" s="10"/>
      <c r="F76" s="327"/>
      <c r="H76" s="379" t="s">
        <v>350</v>
      </c>
      <c r="I76" s="648" t="s">
        <v>849</v>
      </c>
      <c r="J76" s="648"/>
      <c r="K76" s="648"/>
      <c r="L76" s="379" t="s">
        <v>850</v>
      </c>
      <c r="M76" s="380">
        <f>5000*12</f>
        <v>60000</v>
      </c>
    </row>
    <row r="77" spans="1:13">
      <c r="A77" s="379"/>
      <c r="B77" s="611"/>
      <c r="C77" s="611"/>
      <c r="D77" s="611"/>
      <c r="E77" s="379"/>
      <c r="F77" s="381"/>
    </row>
    <row r="78" spans="1:13">
      <c r="A78" s="379"/>
      <c r="B78" s="611"/>
      <c r="C78" s="611"/>
      <c r="D78" s="611"/>
      <c r="E78" s="379"/>
      <c r="F78" s="381"/>
    </row>
    <row r="79" spans="1:13">
      <c r="A79" s="379"/>
      <c r="B79" s="611"/>
      <c r="C79" s="611"/>
      <c r="D79" s="611"/>
      <c r="E79" s="379"/>
      <c r="F79" s="381"/>
    </row>
    <row r="80" spans="1:13">
      <c r="A80" s="379"/>
      <c r="B80" s="611"/>
      <c r="C80" s="611"/>
      <c r="D80" s="611"/>
      <c r="E80" s="379"/>
      <c r="F80" s="381"/>
    </row>
    <row r="81" spans="1:13" ht="15">
      <c r="E81" s="158" t="s">
        <v>164</v>
      </c>
      <c r="F81" s="511">
        <f>ROUND(SUM(F76:F80),0)</f>
        <v>0</v>
      </c>
    </row>
    <row r="82" spans="1:13">
      <c r="E82" s="11"/>
    </row>
    <row r="83" spans="1:13" ht="15">
      <c r="A83" s="373" t="s">
        <v>178</v>
      </c>
    </row>
    <row r="84" spans="1:13" ht="15">
      <c r="A84" s="378"/>
    </row>
    <row r="85" spans="1:13" ht="15">
      <c r="A85" s="8" t="s">
        <v>344</v>
      </c>
      <c r="B85" s="647" t="s">
        <v>345</v>
      </c>
      <c r="C85" s="611"/>
      <c r="D85" s="611"/>
      <c r="E85" s="8" t="s">
        <v>316</v>
      </c>
      <c r="F85" s="366" t="s">
        <v>171</v>
      </c>
      <c r="H85" s="346" t="s">
        <v>344</v>
      </c>
      <c r="I85" s="593" t="s">
        <v>345</v>
      </c>
      <c r="J85" s="627"/>
      <c r="K85" s="627"/>
      <c r="L85" s="346" t="s">
        <v>316</v>
      </c>
      <c r="M85" s="326" t="s">
        <v>317</v>
      </c>
    </row>
    <row r="86" spans="1:13">
      <c r="A86" s="10"/>
      <c r="B86" s="611"/>
      <c r="C86" s="611"/>
      <c r="D86" s="611"/>
      <c r="E86" s="10"/>
      <c r="F86" s="327"/>
      <c r="H86" s="379" t="s">
        <v>351</v>
      </c>
      <c r="I86" s="648" t="s">
        <v>851</v>
      </c>
      <c r="J86" s="648"/>
      <c r="K86" s="648"/>
      <c r="L86" s="379" t="s">
        <v>352</v>
      </c>
      <c r="M86" s="380">
        <f>12*200</f>
        <v>2400</v>
      </c>
    </row>
    <row r="87" spans="1:13">
      <c r="A87" s="10"/>
      <c r="B87" s="611"/>
      <c r="C87" s="611"/>
      <c r="D87" s="611"/>
      <c r="E87" s="10"/>
      <c r="F87" s="327"/>
    </row>
    <row r="88" spans="1:13">
      <c r="A88" s="10"/>
      <c r="B88" s="611"/>
      <c r="C88" s="611"/>
      <c r="D88" s="611"/>
      <c r="E88" s="10"/>
      <c r="F88" s="327"/>
    </row>
    <row r="89" spans="1:13">
      <c r="A89" s="10"/>
      <c r="B89" s="611"/>
      <c r="C89" s="611"/>
      <c r="D89" s="611"/>
      <c r="E89" s="10"/>
      <c r="F89" s="327"/>
    </row>
    <row r="90" spans="1:13">
      <c r="A90" s="10"/>
      <c r="B90" s="611"/>
      <c r="C90" s="611"/>
      <c r="D90" s="611"/>
      <c r="E90" s="10"/>
      <c r="F90" s="327"/>
    </row>
    <row r="91" spans="1:13" ht="15">
      <c r="D91" s="11"/>
      <c r="E91" s="158" t="s">
        <v>179</v>
      </c>
      <c r="F91" s="511">
        <f>ROUND(SUM(F86:F90),0)</f>
        <v>0</v>
      </c>
    </row>
    <row r="92" spans="1:13" ht="15">
      <c r="A92" s="378"/>
      <c r="D92" s="11"/>
      <c r="E92" s="11"/>
    </row>
    <row r="93" spans="1:13" ht="15">
      <c r="A93" s="373" t="s">
        <v>165</v>
      </c>
    </row>
    <row r="94" spans="1:13" ht="15">
      <c r="A94" s="378"/>
    </row>
    <row r="95" spans="1:13" ht="15">
      <c r="A95" s="8" t="s">
        <v>344</v>
      </c>
      <c r="B95" s="647" t="s">
        <v>345</v>
      </c>
      <c r="C95" s="611"/>
      <c r="D95" s="611"/>
      <c r="E95" s="8" t="s">
        <v>316</v>
      </c>
      <c r="F95" s="366" t="s">
        <v>171</v>
      </c>
      <c r="H95" s="346" t="s">
        <v>344</v>
      </c>
      <c r="I95" s="593" t="s">
        <v>345</v>
      </c>
      <c r="J95" s="627"/>
      <c r="K95" s="627"/>
      <c r="L95" s="346" t="s">
        <v>316</v>
      </c>
      <c r="M95" s="326" t="s">
        <v>317</v>
      </c>
    </row>
    <row r="96" spans="1:13">
      <c r="A96" s="10"/>
      <c r="B96" s="611"/>
      <c r="C96" s="611"/>
      <c r="D96" s="611"/>
      <c r="E96" s="10"/>
      <c r="F96" s="327"/>
      <c r="H96" s="379" t="s">
        <v>852</v>
      </c>
      <c r="I96" s="648" t="s">
        <v>853</v>
      </c>
      <c r="J96" s="648"/>
      <c r="K96" s="648"/>
      <c r="L96" s="379" t="s">
        <v>353</v>
      </c>
      <c r="M96" s="380">
        <f>100*12</f>
        <v>1200</v>
      </c>
    </row>
    <row r="97" spans="1:13">
      <c r="A97" s="10"/>
      <c r="B97" s="611"/>
      <c r="C97" s="611"/>
      <c r="D97" s="611"/>
      <c r="E97" s="10"/>
      <c r="F97" s="327"/>
    </row>
    <row r="98" spans="1:13">
      <c r="A98" s="10"/>
      <c r="B98" s="611"/>
      <c r="C98" s="611"/>
      <c r="D98" s="611"/>
      <c r="E98" s="10"/>
      <c r="F98" s="327"/>
    </row>
    <row r="99" spans="1:13">
      <c r="A99" s="10"/>
      <c r="B99" s="611"/>
      <c r="C99" s="611"/>
      <c r="D99" s="611"/>
      <c r="E99" s="10"/>
      <c r="F99" s="327"/>
    </row>
    <row r="100" spans="1:13">
      <c r="A100" s="10"/>
      <c r="B100" s="611"/>
      <c r="C100" s="611"/>
      <c r="D100" s="611"/>
      <c r="E100" s="10"/>
      <c r="F100" s="327"/>
    </row>
    <row r="101" spans="1:13" ht="15">
      <c r="A101" s="378"/>
      <c r="D101" s="11"/>
      <c r="E101" s="158" t="s">
        <v>166</v>
      </c>
      <c r="F101" s="511">
        <f>ROUND(SUM(F96:F100),0)</f>
        <v>0</v>
      </c>
    </row>
    <row r="102" spans="1:13">
      <c r="D102" s="11"/>
      <c r="E102" s="11"/>
    </row>
    <row r="103" spans="1:13" ht="15">
      <c r="A103" s="373" t="s">
        <v>180</v>
      </c>
    </row>
    <row r="104" spans="1:13">
      <c r="E104" s="141"/>
      <c r="F104" s="325"/>
    </row>
    <row r="105" spans="1:13" ht="15">
      <c r="A105" s="624" t="s">
        <v>314</v>
      </c>
      <c r="B105" s="545"/>
      <c r="C105" s="8" t="s">
        <v>315</v>
      </c>
      <c r="D105" s="8" t="s">
        <v>344</v>
      </c>
      <c r="E105" s="8" t="s">
        <v>316</v>
      </c>
      <c r="F105" s="366" t="s">
        <v>171</v>
      </c>
      <c r="H105" s="114" t="s">
        <v>314</v>
      </c>
      <c r="J105" s="114" t="s">
        <v>315</v>
      </c>
      <c r="K105" s="114" t="s">
        <v>344</v>
      </c>
      <c r="L105" s="114" t="s">
        <v>316</v>
      </c>
      <c r="M105" s="328" t="s">
        <v>317</v>
      </c>
    </row>
    <row r="106" spans="1:13">
      <c r="A106" s="646"/>
      <c r="B106" s="611"/>
      <c r="C106" s="348"/>
      <c r="D106" s="348"/>
      <c r="E106" s="348"/>
      <c r="F106" s="329"/>
      <c r="H106" s="652" t="s">
        <v>349</v>
      </c>
      <c r="I106" s="648"/>
      <c r="J106" s="383" t="s">
        <v>318</v>
      </c>
      <c r="K106" s="383" t="s">
        <v>346</v>
      </c>
      <c r="L106" s="383" t="s">
        <v>854</v>
      </c>
      <c r="M106" s="384">
        <v>800</v>
      </c>
    </row>
    <row r="107" spans="1:13" ht="28.5">
      <c r="A107" s="646"/>
      <c r="B107" s="611"/>
      <c r="C107" s="348"/>
      <c r="D107" s="348"/>
      <c r="E107" s="348"/>
      <c r="F107" s="329"/>
      <c r="H107" s="651"/>
      <c r="I107" s="545"/>
      <c r="J107" s="512"/>
      <c r="K107" s="10" t="s">
        <v>872</v>
      </c>
      <c r="L107" s="496" t="s">
        <v>873</v>
      </c>
      <c r="M107" s="384">
        <f>200*3*2</f>
        <v>1200</v>
      </c>
    </row>
    <row r="108" spans="1:13" ht="15">
      <c r="A108" s="646"/>
      <c r="B108" s="611"/>
      <c r="C108" s="348"/>
      <c r="D108" s="348"/>
      <c r="E108" s="348"/>
      <c r="F108" s="329"/>
      <c r="L108" s="139" t="s">
        <v>167</v>
      </c>
      <c r="M108" s="516">
        <f>SUM(M106:M107)</f>
        <v>2000</v>
      </c>
    </row>
    <row r="109" spans="1:13">
      <c r="A109" s="646"/>
      <c r="B109" s="611"/>
      <c r="C109" s="348"/>
      <c r="D109" s="348"/>
      <c r="E109" s="348"/>
      <c r="F109" s="329"/>
    </row>
    <row r="110" spans="1:13" ht="15">
      <c r="E110" s="158" t="s">
        <v>167</v>
      </c>
      <c r="F110" s="511">
        <f>ROUND(SUM(F106:F109),0)</f>
        <v>0</v>
      </c>
    </row>
    <row r="111" spans="1:13">
      <c r="E111" s="11"/>
    </row>
    <row r="112" spans="1:13" ht="15">
      <c r="A112" s="373" t="s">
        <v>168</v>
      </c>
    </row>
    <row r="113" spans="1:13" ht="15">
      <c r="A113" s="385"/>
    </row>
    <row r="114" spans="1:13" ht="15">
      <c r="A114" s="8" t="s">
        <v>354</v>
      </c>
      <c r="B114" s="647" t="s">
        <v>355</v>
      </c>
      <c r="C114" s="611"/>
      <c r="D114" s="611"/>
      <c r="E114" s="8" t="s">
        <v>316</v>
      </c>
      <c r="F114" s="366" t="s">
        <v>171</v>
      </c>
      <c r="H114" s="346" t="s">
        <v>354</v>
      </c>
      <c r="I114" s="593" t="s">
        <v>355</v>
      </c>
      <c r="J114" s="627"/>
      <c r="K114" s="627"/>
      <c r="L114" s="346" t="s">
        <v>316</v>
      </c>
      <c r="M114" s="326" t="s">
        <v>317</v>
      </c>
    </row>
    <row r="115" spans="1:13">
      <c r="A115" s="10"/>
      <c r="B115" s="611"/>
      <c r="C115" s="611"/>
      <c r="D115" s="611"/>
      <c r="E115" s="10"/>
      <c r="F115" s="327"/>
      <c r="H115" s="379" t="s">
        <v>357</v>
      </c>
      <c r="I115" s="648" t="s">
        <v>855</v>
      </c>
      <c r="J115" s="648"/>
      <c r="K115" s="648"/>
      <c r="L115" s="379" t="s">
        <v>356</v>
      </c>
      <c r="M115" s="380">
        <f>500*4</f>
        <v>2000</v>
      </c>
    </row>
    <row r="116" spans="1:13">
      <c r="A116" s="10"/>
      <c r="B116" s="611"/>
      <c r="C116" s="611"/>
      <c r="D116" s="611"/>
      <c r="E116" s="10"/>
      <c r="F116" s="327"/>
    </row>
    <row r="117" spans="1:13">
      <c r="A117" s="10"/>
      <c r="B117" s="611"/>
      <c r="C117" s="611"/>
      <c r="D117" s="611"/>
      <c r="E117" s="10"/>
      <c r="F117" s="327"/>
    </row>
    <row r="118" spans="1:13">
      <c r="A118" s="10"/>
      <c r="B118" s="611"/>
      <c r="C118" s="611"/>
      <c r="D118" s="611"/>
      <c r="E118" s="10"/>
      <c r="F118" s="327"/>
    </row>
    <row r="119" spans="1:13" ht="15">
      <c r="D119" s="11"/>
      <c r="E119" s="158" t="s">
        <v>169</v>
      </c>
      <c r="F119" s="511">
        <f>ROUND(SUM(F115:F118),0)</f>
        <v>0</v>
      </c>
    </row>
    <row r="120" spans="1:13">
      <c r="D120" s="11"/>
      <c r="E120" s="11"/>
    </row>
    <row r="121" spans="1:13" ht="15">
      <c r="A121" s="373" t="s">
        <v>138</v>
      </c>
    </row>
    <row r="122" spans="1:13" ht="15">
      <c r="A122" s="385"/>
    </row>
    <row r="123" spans="1:13" ht="15">
      <c r="A123" s="346" t="s">
        <v>344</v>
      </c>
      <c r="B123" s="593" t="s">
        <v>345</v>
      </c>
      <c r="C123" s="627"/>
      <c r="D123" s="627"/>
      <c r="E123" s="346" t="s">
        <v>316</v>
      </c>
      <c r="F123" s="366" t="s">
        <v>171</v>
      </c>
      <c r="H123" s="346" t="s">
        <v>344</v>
      </c>
      <c r="I123" s="593" t="s">
        <v>345</v>
      </c>
      <c r="J123" s="627"/>
      <c r="K123" s="627"/>
      <c r="L123" s="346" t="s">
        <v>316</v>
      </c>
      <c r="M123" s="326" t="s">
        <v>317</v>
      </c>
    </row>
    <row r="124" spans="1:13">
      <c r="A124" s="10"/>
      <c r="B124" s="611"/>
      <c r="C124" s="611"/>
      <c r="D124" s="611"/>
      <c r="E124" s="10"/>
      <c r="F124" s="327"/>
      <c r="H124" s="379" t="s">
        <v>364</v>
      </c>
      <c r="I124" s="648" t="s">
        <v>365</v>
      </c>
      <c r="J124" s="648"/>
      <c r="K124" s="648"/>
      <c r="L124" s="379" t="s">
        <v>856</v>
      </c>
      <c r="M124" s="380">
        <f>15*20</f>
        <v>300</v>
      </c>
    </row>
    <row r="125" spans="1:13">
      <c r="A125" s="379"/>
      <c r="B125" s="648"/>
      <c r="C125" s="648"/>
      <c r="D125" s="648"/>
      <c r="E125" s="379"/>
      <c r="F125" s="380"/>
    </row>
    <row r="126" spans="1:13" ht="15">
      <c r="E126" s="158" t="s">
        <v>172</v>
      </c>
      <c r="F126" s="382">
        <f>SUM(F124:F125)</f>
        <v>0</v>
      </c>
    </row>
    <row r="127" spans="1:13" ht="15" thickBot="1">
      <c r="E127" s="11"/>
    </row>
    <row r="128" spans="1:13" ht="15.75" thickBot="1">
      <c r="C128" s="11"/>
      <c r="D128" s="136"/>
      <c r="E128" s="115" t="s">
        <v>181</v>
      </c>
      <c r="F128" s="371">
        <f>ROUND(F81+F91+F101+F110+F119+F126,0)</f>
        <v>0</v>
      </c>
    </row>
    <row r="130" spans="1:13" s="11" customFormat="1" ht="15">
      <c r="A130" s="9" t="s">
        <v>877</v>
      </c>
      <c r="F130" s="325"/>
    </row>
    <row r="132" spans="1:13" ht="15">
      <c r="A132" s="346" t="s">
        <v>863</v>
      </c>
      <c r="B132" s="593" t="s">
        <v>345</v>
      </c>
      <c r="C132" s="627"/>
      <c r="D132" s="627"/>
      <c r="E132" s="346"/>
      <c r="F132" s="366" t="s">
        <v>171</v>
      </c>
      <c r="H132" s="346" t="s">
        <v>863</v>
      </c>
      <c r="I132" s="593" t="s">
        <v>345</v>
      </c>
      <c r="J132" s="627"/>
      <c r="K132" s="627"/>
      <c r="L132" s="346"/>
      <c r="M132" s="326" t="s">
        <v>317</v>
      </c>
    </row>
    <row r="133" spans="1:13">
      <c r="A133" s="10"/>
      <c r="B133" s="651"/>
      <c r="C133" s="625"/>
      <c r="D133" s="625"/>
      <c r="E133" s="626"/>
      <c r="F133" s="327"/>
      <c r="H133" s="379" t="s">
        <v>582</v>
      </c>
      <c r="I133" s="649" t="s">
        <v>583</v>
      </c>
      <c r="J133" s="650"/>
      <c r="K133" s="650"/>
      <c r="L133" s="626"/>
      <c r="M133" s="380">
        <v>15000</v>
      </c>
    </row>
    <row r="134" spans="1:13">
      <c r="A134" s="10"/>
      <c r="B134" s="494"/>
      <c r="C134" s="495"/>
      <c r="D134" s="495"/>
      <c r="E134" s="493"/>
      <c r="F134" s="327"/>
      <c r="H134" s="374"/>
      <c r="I134" s="356"/>
      <c r="J134" s="356"/>
      <c r="K134" s="356"/>
      <c r="L134" s="132"/>
      <c r="M134" s="376"/>
    </row>
    <row r="135" spans="1:13" ht="15" thickBot="1">
      <c r="A135" s="379"/>
      <c r="B135" s="649"/>
      <c r="C135" s="650"/>
      <c r="D135" s="650"/>
      <c r="E135" s="626"/>
      <c r="F135" s="327"/>
    </row>
    <row r="136" spans="1:13" ht="15.75" thickBot="1">
      <c r="C136" s="11"/>
      <c r="D136" s="136"/>
      <c r="E136" s="115" t="s">
        <v>862</v>
      </c>
      <c r="F136" s="513">
        <f>ROUND(SUM(F133:F135),0)</f>
        <v>0</v>
      </c>
    </row>
    <row r="137" spans="1:13" ht="15" thickBot="1"/>
    <row r="138" spans="1:13" ht="15.75" thickBot="1">
      <c r="C138" s="11"/>
      <c r="D138" s="136"/>
      <c r="E138" s="138" t="s">
        <v>859</v>
      </c>
      <c r="F138" s="513">
        <f>ROUND(F68+F128+F136,0)</f>
        <v>0</v>
      </c>
    </row>
    <row r="140" spans="1:13" s="11" customFormat="1" ht="15">
      <c r="A140" s="9" t="s">
        <v>857</v>
      </c>
      <c r="B140" s="142"/>
      <c r="F140" s="325"/>
    </row>
    <row r="141" spans="1:13" ht="15">
      <c r="A141" s="11"/>
      <c r="B141" s="142"/>
    </row>
    <row r="142" spans="1:13" ht="15">
      <c r="A142" s="386" t="s">
        <v>584</v>
      </c>
      <c r="F142" s="366" t="s">
        <v>171</v>
      </c>
    </row>
    <row r="143" spans="1:13">
      <c r="A143" s="387"/>
      <c r="B143" s="143"/>
      <c r="C143" s="101"/>
      <c r="D143" s="101"/>
      <c r="E143" s="144"/>
      <c r="F143" s="388"/>
    </row>
    <row r="144" spans="1:13">
      <c r="A144" s="389"/>
      <c r="B144" s="145"/>
      <c r="C144" s="100"/>
      <c r="D144" s="100"/>
      <c r="E144" s="146"/>
      <c r="F144" s="390"/>
    </row>
    <row r="145" spans="1:6">
      <c r="A145" s="389"/>
      <c r="B145" s="145"/>
      <c r="C145" s="100"/>
      <c r="D145" s="100"/>
      <c r="E145" s="146"/>
      <c r="F145" s="390"/>
    </row>
    <row r="146" spans="1:6">
      <c r="A146" s="389"/>
      <c r="B146" s="145"/>
      <c r="C146" s="100"/>
      <c r="D146" s="100"/>
      <c r="E146" s="146"/>
      <c r="F146" s="390"/>
    </row>
    <row r="147" spans="1:6">
      <c r="A147" s="11"/>
      <c r="B147" s="161"/>
      <c r="C147" s="11"/>
      <c r="D147" s="11"/>
      <c r="E147" s="11"/>
      <c r="F147" s="325"/>
    </row>
    <row r="148" spans="1:6" ht="15.75" thickBot="1">
      <c r="A148" s="391"/>
      <c r="E148" s="139" t="s">
        <v>312</v>
      </c>
      <c r="F148" s="514">
        <f>IF(F149=0,0,F149/F138)</f>
        <v>0</v>
      </c>
    </row>
    <row r="149" spans="1:6" ht="15.75" thickBot="1">
      <c r="A149" s="392"/>
      <c r="D149" s="136"/>
      <c r="E149" s="147" t="s">
        <v>858</v>
      </c>
      <c r="F149" s="371">
        <f>ROUND(SUM(F143:F146),0)</f>
        <v>0</v>
      </c>
    </row>
    <row r="150" spans="1:6">
      <c r="A150" s="392"/>
      <c r="F150" s="103"/>
    </row>
    <row r="151" spans="1:6" ht="15" thickBot="1"/>
    <row r="152" spans="1:6" ht="16.5" thickBot="1">
      <c r="D152" s="136"/>
      <c r="E152" s="148" t="s">
        <v>184</v>
      </c>
      <c r="F152" s="515">
        <f>ROUND(F138+F149,0)</f>
        <v>0</v>
      </c>
    </row>
    <row r="154" spans="1:6" ht="15">
      <c r="A154" s="393"/>
    </row>
    <row r="161" spans="6:6">
      <c r="F161" s="103"/>
    </row>
    <row r="162" spans="6:6">
      <c r="F162" s="103"/>
    </row>
    <row r="163" spans="6:6">
      <c r="F163" s="103"/>
    </row>
    <row r="164" spans="6:6">
      <c r="F164" s="103"/>
    </row>
    <row r="165" spans="6:6">
      <c r="F165" s="103"/>
    </row>
    <row r="166" spans="6:6">
      <c r="F166" s="103"/>
    </row>
    <row r="167" spans="6:6">
      <c r="F167" s="103"/>
    </row>
    <row r="168" spans="6:6">
      <c r="F168" s="103"/>
    </row>
    <row r="169" spans="6:6">
      <c r="F169" s="103"/>
    </row>
    <row r="170" spans="6:6">
      <c r="F170" s="103"/>
    </row>
  </sheetData>
  <mergeCells count="93">
    <mergeCell ref="B78:D78"/>
    <mergeCell ref="B79:D79"/>
    <mergeCell ref="I76:K76"/>
    <mergeCell ref="B77:D77"/>
    <mergeCell ref="A105:B105"/>
    <mergeCell ref="H107:I107"/>
    <mergeCell ref="B97:D97"/>
    <mergeCell ref="B98:D98"/>
    <mergeCell ref="B99:D99"/>
    <mergeCell ref="B100:D100"/>
    <mergeCell ref="A106:B106"/>
    <mergeCell ref="H106:I106"/>
    <mergeCell ref="A107:B107"/>
    <mergeCell ref="B115:D115"/>
    <mergeCell ref="B123:D123"/>
    <mergeCell ref="I123:K123"/>
    <mergeCell ref="B124:D124"/>
    <mergeCell ref="I124:K124"/>
    <mergeCell ref="B117:D117"/>
    <mergeCell ref="B116:D116"/>
    <mergeCell ref="B118:D118"/>
    <mergeCell ref="I115:K115"/>
    <mergeCell ref="B135:E135"/>
    <mergeCell ref="B125:D125"/>
    <mergeCell ref="B132:D132"/>
    <mergeCell ref="I132:K132"/>
    <mergeCell ref="B133:E133"/>
    <mergeCell ref="I133:L133"/>
    <mergeCell ref="A108:B108"/>
    <mergeCell ref="A109:B109"/>
    <mergeCell ref="B114:D114"/>
    <mergeCell ref="I114:K114"/>
    <mergeCell ref="B85:D85"/>
    <mergeCell ref="I85:K85"/>
    <mergeCell ref="B86:D86"/>
    <mergeCell ref="I86:K86"/>
    <mergeCell ref="B87:D87"/>
    <mergeCell ref="B95:D95"/>
    <mergeCell ref="I95:K95"/>
    <mergeCell ref="B96:D96"/>
    <mergeCell ref="I96:K96"/>
    <mergeCell ref="B89:D89"/>
    <mergeCell ref="B90:D90"/>
    <mergeCell ref="B88:D88"/>
    <mergeCell ref="B9:F9"/>
    <mergeCell ref="B17:F17"/>
    <mergeCell ref="B11:F11"/>
    <mergeCell ref="H17:O18"/>
    <mergeCell ref="B18:F18"/>
    <mergeCell ref="I9:M9"/>
    <mergeCell ref="I10:M10"/>
    <mergeCell ref="I11:M11"/>
    <mergeCell ref="H19:O20"/>
    <mergeCell ref="E57:F57"/>
    <mergeCell ref="A58:D58"/>
    <mergeCell ref="E58:F58"/>
    <mergeCell ref="A59:D59"/>
    <mergeCell ref="E59:F59"/>
    <mergeCell ref="B30:F30"/>
    <mergeCell ref="B31:F31"/>
    <mergeCell ref="B32:F32"/>
    <mergeCell ref="B75:D75"/>
    <mergeCell ref="I75:K75"/>
    <mergeCell ref="B44:F44"/>
    <mergeCell ref="B45:F45"/>
    <mergeCell ref="B46:F46"/>
    <mergeCell ref="E54:F54"/>
    <mergeCell ref="E55:F55"/>
    <mergeCell ref="E56:F56"/>
    <mergeCell ref="A54:D54"/>
    <mergeCell ref="A55:D55"/>
    <mergeCell ref="A56:D56"/>
    <mergeCell ref="A57:D57"/>
    <mergeCell ref="A60:D60"/>
    <mergeCell ref="A62:D62"/>
    <mergeCell ref="E62:F62"/>
    <mergeCell ref="E64:F64"/>
    <mergeCell ref="A1:F1"/>
    <mergeCell ref="B80:D80"/>
    <mergeCell ref="B23:F23"/>
    <mergeCell ref="B16:F16"/>
    <mergeCell ref="B10:F10"/>
    <mergeCell ref="B76:D76"/>
    <mergeCell ref="E60:F60"/>
    <mergeCell ref="A61:D61"/>
    <mergeCell ref="E61:F61"/>
    <mergeCell ref="A63:D63"/>
    <mergeCell ref="E63:F63"/>
    <mergeCell ref="B24:F24"/>
    <mergeCell ref="B25:F25"/>
    <mergeCell ref="B39:F39"/>
    <mergeCell ref="B37:F37"/>
    <mergeCell ref="B38:F38"/>
  </mergeCells>
  <phoneticPr fontId="11" type="noConversion"/>
  <conditionalFormatting sqref="F59">
    <cfRule type="cellIs" dxfId="0" priority="3" operator="greaterThan">
      <formula>0.3</formula>
    </cfRule>
  </conditionalFormatting>
  <pageMargins left="0.5" right="0.5" top="0.75" bottom="0.75" header="0.5" footer="0.5"/>
  <pageSetup scale="72" fitToHeight="0" orientation="portrait" r:id="rId1"/>
  <headerFooter alignWithMargins="0">
    <oddFooter>&amp;L&amp;9Form Revised 7/1/2018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3"/>
  <sheetViews>
    <sheetView zoomScaleNormal="100" workbookViewId="0">
      <pane ySplit="1" topLeftCell="A23" activePane="bottomLeft" state="frozen"/>
      <selection sqref="A1:H1"/>
      <selection pane="bottomLeft" activeCell="C42" sqref="C41:C42"/>
    </sheetView>
  </sheetViews>
  <sheetFormatPr defaultColWidth="9.28515625" defaultRowHeight="14.25"/>
  <cols>
    <col min="1" max="1" width="60.5703125" style="11" customWidth="1"/>
    <col min="2" max="2" width="31.140625" style="11" customWidth="1"/>
    <col min="3" max="3" width="32.85546875" style="11" bestFit="1" customWidth="1"/>
    <col min="4" max="16384" width="9.28515625" style="11"/>
  </cols>
  <sheetData>
    <row r="1" spans="1:3" ht="15">
      <c r="A1" s="456" t="s">
        <v>625</v>
      </c>
      <c r="B1" s="417" t="s">
        <v>585</v>
      </c>
      <c r="C1" s="456" t="s">
        <v>876</v>
      </c>
    </row>
    <row r="2" spans="1:3">
      <c r="A2" s="163" t="s">
        <v>622</v>
      </c>
      <c r="B2" s="457" t="s">
        <v>385</v>
      </c>
      <c r="C2" s="11" t="s">
        <v>385</v>
      </c>
    </row>
    <row r="3" spans="1:3">
      <c r="A3" s="163" t="s">
        <v>623</v>
      </c>
      <c r="B3" s="457" t="s">
        <v>385</v>
      </c>
      <c r="C3" s="11" t="s">
        <v>385</v>
      </c>
    </row>
    <row r="4" spans="1:3">
      <c r="A4" s="163" t="s">
        <v>673</v>
      </c>
      <c r="B4" s="457" t="s">
        <v>586</v>
      </c>
      <c r="C4" s="11" t="s">
        <v>308</v>
      </c>
    </row>
    <row r="5" spans="1:3">
      <c r="A5" s="163" t="s">
        <v>679</v>
      </c>
      <c r="B5" s="457" t="s">
        <v>586</v>
      </c>
      <c r="C5" s="11" t="s">
        <v>308</v>
      </c>
    </row>
    <row r="6" spans="1:3">
      <c r="A6" s="163" t="s">
        <v>672</v>
      </c>
      <c r="B6" s="457" t="s">
        <v>586</v>
      </c>
      <c r="C6" s="11" t="s">
        <v>308</v>
      </c>
    </row>
    <row r="7" spans="1:3">
      <c r="A7" s="163" t="s">
        <v>674</v>
      </c>
      <c r="B7" s="457" t="s">
        <v>586</v>
      </c>
      <c r="C7" s="11" t="s">
        <v>308</v>
      </c>
    </row>
    <row r="8" spans="1:3">
      <c r="A8" s="163" t="s">
        <v>675</v>
      </c>
      <c r="B8" s="457" t="s">
        <v>586</v>
      </c>
      <c r="C8" s="11" t="s">
        <v>308</v>
      </c>
    </row>
    <row r="9" spans="1:3">
      <c r="A9" s="163" t="s">
        <v>828</v>
      </c>
      <c r="B9" s="457" t="s">
        <v>586</v>
      </c>
      <c r="C9" s="11" t="s">
        <v>308</v>
      </c>
    </row>
    <row r="10" spans="1:3">
      <c r="A10" s="163" t="s">
        <v>832</v>
      </c>
      <c r="B10" s="457" t="s">
        <v>831</v>
      </c>
      <c r="C10" s="11" t="s">
        <v>833</v>
      </c>
    </row>
    <row r="11" spans="1:3">
      <c r="A11" s="163" t="s">
        <v>676</v>
      </c>
      <c r="B11" s="457" t="s">
        <v>587</v>
      </c>
      <c r="C11" s="11" t="s">
        <v>391</v>
      </c>
    </row>
    <row r="12" spans="1:3">
      <c r="A12" s="163" t="s">
        <v>677</v>
      </c>
      <c r="B12" s="457" t="s">
        <v>588</v>
      </c>
      <c r="C12" s="11" t="s">
        <v>392</v>
      </c>
    </row>
    <row r="13" spans="1:3">
      <c r="A13" s="163" t="s">
        <v>599</v>
      </c>
      <c r="B13" s="457" t="s">
        <v>592</v>
      </c>
      <c r="C13" s="11" t="s">
        <v>591</v>
      </c>
    </row>
    <row r="14" spans="1:3">
      <c r="A14" s="163" t="s">
        <v>678</v>
      </c>
      <c r="B14" s="457" t="s">
        <v>589</v>
      </c>
      <c r="C14" s="11" t="s">
        <v>393</v>
      </c>
    </row>
    <row r="15" spans="1:3">
      <c r="A15" s="163" t="s">
        <v>600</v>
      </c>
      <c r="B15" s="457" t="s">
        <v>590</v>
      </c>
      <c r="C15" s="11" t="s">
        <v>394</v>
      </c>
    </row>
    <row r="16" spans="1:3">
      <c r="A16" s="163" t="s">
        <v>736</v>
      </c>
      <c r="B16" s="457" t="s">
        <v>593</v>
      </c>
      <c r="C16" s="11" t="s">
        <v>380</v>
      </c>
    </row>
    <row r="17" spans="1:3">
      <c r="A17" s="163" t="s">
        <v>737</v>
      </c>
      <c r="B17" s="457" t="s">
        <v>593</v>
      </c>
      <c r="C17" s="11" t="s">
        <v>380</v>
      </c>
    </row>
    <row r="18" spans="1:3">
      <c r="A18" s="163" t="s">
        <v>752</v>
      </c>
      <c r="B18" s="457" t="s">
        <v>751</v>
      </c>
      <c r="C18" s="11" t="s">
        <v>310</v>
      </c>
    </row>
    <row r="19" spans="1:3">
      <c r="A19" s="163" t="s">
        <v>735</v>
      </c>
      <c r="B19" s="457" t="s">
        <v>803</v>
      </c>
      <c r="C19" s="11" t="s">
        <v>309</v>
      </c>
    </row>
    <row r="20" spans="1:3">
      <c r="A20" s="163" t="s">
        <v>734</v>
      </c>
      <c r="B20" s="457" t="s">
        <v>803</v>
      </c>
      <c r="C20" s="11" t="s">
        <v>309</v>
      </c>
    </row>
    <row r="21" spans="1:3">
      <c r="A21" s="163" t="s">
        <v>738</v>
      </c>
      <c r="B21" s="457" t="s">
        <v>803</v>
      </c>
      <c r="C21" s="11" t="s">
        <v>309</v>
      </c>
    </row>
    <row r="22" spans="1:3">
      <c r="A22" s="163" t="s">
        <v>739</v>
      </c>
      <c r="B22" s="457" t="s">
        <v>803</v>
      </c>
      <c r="C22" s="11" t="s">
        <v>309</v>
      </c>
    </row>
    <row r="23" spans="1:3">
      <c r="A23" s="445" t="s">
        <v>829</v>
      </c>
      <c r="B23" s="457" t="s">
        <v>803</v>
      </c>
      <c r="C23" s="11" t="s">
        <v>309</v>
      </c>
    </row>
    <row r="24" spans="1:3">
      <c r="A24" s="163" t="s">
        <v>740</v>
      </c>
      <c r="B24" s="457" t="s">
        <v>803</v>
      </c>
      <c r="C24" s="11" t="s">
        <v>309</v>
      </c>
    </row>
    <row r="25" spans="1:3">
      <c r="A25" s="43" t="s">
        <v>732</v>
      </c>
      <c r="B25" s="457" t="s">
        <v>680</v>
      </c>
      <c r="C25" s="11" t="s">
        <v>398</v>
      </c>
    </row>
    <row r="26" spans="1:3">
      <c r="A26" s="43" t="s">
        <v>733</v>
      </c>
      <c r="B26" s="457" t="s">
        <v>874</v>
      </c>
      <c r="C26" s="11" t="s">
        <v>398</v>
      </c>
    </row>
    <row r="27" spans="1:3">
      <c r="A27" s="43" t="s">
        <v>827</v>
      </c>
      <c r="B27" s="457" t="s">
        <v>875</v>
      </c>
      <c r="C27" s="11" t="s">
        <v>398</v>
      </c>
    </row>
    <row r="28" spans="1:3">
      <c r="A28" s="43" t="s">
        <v>837</v>
      </c>
      <c r="B28" s="457" t="s">
        <v>835</v>
      </c>
      <c r="C28" s="11" t="s">
        <v>398</v>
      </c>
    </row>
    <row r="29" spans="1:3">
      <c r="A29" s="43" t="s">
        <v>834</v>
      </c>
      <c r="B29" s="457" t="s">
        <v>836</v>
      </c>
      <c r="C29" s="11" t="s">
        <v>398</v>
      </c>
    </row>
    <row r="30" spans="1:3">
      <c r="A30" s="43" t="s">
        <v>793</v>
      </c>
      <c r="B30" s="457" t="s">
        <v>775</v>
      </c>
      <c r="C30" s="11" t="s">
        <v>399</v>
      </c>
    </row>
    <row r="31" spans="1:3">
      <c r="A31" s="43" t="s">
        <v>794</v>
      </c>
      <c r="B31" s="457" t="s">
        <v>775</v>
      </c>
      <c r="C31" s="11" t="s">
        <v>399</v>
      </c>
    </row>
    <row r="32" spans="1:3">
      <c r="A32" s="43" t="s">
        <v>601</v>
      </c>
      <c r="B32" s="457" t="s">
        <v>776</v>
      </c>
      <c r="C32" s="11" t="s">
        <v>399</v>
      </c>
    </row>
    <row r="33" spans="1:3">
      <c r="A33" s="43" t="s">
        <v>595</v>
      </c>
      <c r="B33" s="457" t="s">
        <v>777</v>
      </c>
      <c r="C33" s="11" t="s">
        <v>399</v>
      </c>
    </row>
    <row r="34" spans="1:3">
      <c r="A34" s="43" t="s">
        <v>596</v>
      </c>
      <c r="B34" s="457" t="s">
        <v>778</v>
      </c>
      <c r="C34" s="11" t="s">
        <v>399</v>
      </c>
    </row>
    <row r="35" spans="1:3">
      <c r="A35" s="43" t="s">
        <v>597</v>
      </c>
      <c r="B35" s="457" t="s">
        <v>779</v>
      </c>
      <c r="C35" s="11" t="s">
        <v>399</v>
      </c>
    </row>
    <row r="36" spans="1:3">
      <c r="A36" s="43" t="s">
        <v>320</v>
      </c>
      <c r="B36" s="457" t="s">
        <v>780</v>
      </c>
      <c r="C36" s="11" t="s">
        <v>399</v>
      </c>
    </row>
    <row r="37" spans="1:3">
      <c r="A37" s="43" t="s">
        <v>594</v>
      </c>
      <c r="B37" s="457" t="s">
        <v>781</v>
      </c>
      <c r="C37" s="11" t="s">
        <v>399</v>
      </c>
    </row>
    <row r="38" spans="1:3">
      <c r="A38" s="43" t="s">
        <v>321</v>
      </c>
      <c r="B38" s="457" t="s">
        <v>782</v>
      </c>
      <c r="C38" s="11" t="s">
        <v>399</v>
      </c>
    </row>
    <row r="39" spans="1:3">
      <c r="A39" s="43" t="s">
        <v>319</v>
      </c>
      <c r="B39" s="457" t="s">
        <v>783</v>
      </c>
      <c r="C39" s="11" t="s">
        <v>399</v>
      </c>
    </row>
    <row r="40" spans="1:3">
      <c r="A40" s="43" t="s">
        <v>598</v>
      </c>
      <c r="B40" s="457" t="s">
        <v>784</v>
      </c>
      <c r="C40" s="11" t="s">
        <v>399</v>
      </c>
    </row>
    <row r="41" spans="1:3">
      <c r="A41" s="163" t="s">
        <v>322</v>
      </c>
      <c r="B41" s="457" t="s">
        <v>654</v>
      </c>
      <c r="C41" s="11" t="s">
        <v>208</v>
      </c>
    </row>
    <row r="42" spans="1:3">
      <c r="A42" s="163" t="s">
        <v>825</v>
      </c>
      <c r="B42" s="457" t="s">
        <v>646</v>
      </c>
      <c r="C42" s="11" t="s">
        <v>205</v>
      </c>
    </row>
    <row r="43" spans="1:3">
      <c r="A43" s="163" t="s">
        <v>808</v>
      </c>
      <c r="B43" s="457" t="s">
        <v>635</v>
      </c>
      <c r="C43" s="11" t="s">
        <v>201</v>
      </c>
    </row>
    <row r="44" spans="1:3">
      <c r="A44" s="163" t="s">
        <v>323</v>
      </c>
      <c r="B44" s="457" t="s">
        <v>650</v>
      </c>
      <c r="C44" s="11" t="s">
        <v>207</v>
      </c>
    </row>
    <row r="45" spans="1:3">
      <c r="A45" s="164" t="s">
        <v>326</v>
      </c>
      <c r="B45" s="457" t="s">
        <v>633</v>
      </c>
      <c r="C45" s="11" t="s">
        <v>213</v>
      </c>
    </row>
    <row r="46" spans="1:3">
      <c r="A46" s="164" t="s">
        <v>324</v>
      </c>
      <c r="B46" s="457" t="s">
        <v>637</v>
      </c>
      <c r="C46" s="11" t="s">
        <v>209</v>
      </c>
    </row>
    <row r="47" spans="1:3">
      <c r="A47" s="11" t="s">
        <v>335</v>
      </c>
      <c r="B47" s="457" t="s">
        <v>638</v>
      </c>
      <c r="C47" s="11" t="s">
        <v>295</v>
      </c>
    </row>
    <row r="48" spans="1:3">
      <c r="A48" s="164" t="s">
        <v>826</v>
      </c>
      <c r="B48" s="457" t="s">
        <v>655</v>
      </c>
      <c r="C48" s="11" t="s">
        <v>212</v>
      </c>
    </row>
    <row r="49" spans="1:3">
      <c r="A49" s="11" t="s">
        <v>334</v>
      </c>
      <c r="B49" s="457" t="s">
        <v>648</v>
      </c>
      <c r="C49" s="11" t="s">
        <v>294</v>
      </c>
    </row>
    <row r="50" spans="1:3">
      <c r="A50" s="164" t="s">
        <v>325</v>
      </c>
      <c r="B50" s="457" t="s">
        <v>644</v>
      </c>
      <c r="C50" s="11" t="s">
        <v>211</v>
      </c>
    </row>
    <row r="51" spans="1:3">
      <c r="A51" s="164" t="s">
        <v>816</v>
      </c>
      <c r="B51" s="457" t="s">
        <v>643</v>
      </c>
      <c r="C51" s="11" t="s">
        <v>210</v>
      </c>
    </row>
    <row r="52" spans="1:3">
      <c r="A52" s="163" t="s">
        <v>813</v>
      </c>
      <c r="B52" s="457" t="s">
        <v>642</v>
      </c>
      <c r="C52" s="11" t="s">
        <v>203</v>
      </c>
    </row>
    <row r="53" spans="1:3">
      <c r="A53" s="163" t="s">
        <v>817</v>
      </c>
      <c r="B53" s="457" t="s">
        <v>649</v>
      </c>
      <c r="C53" s="11" t="s">
        <v>219</v>
      </c>
    </row>
    <row r="54" spans="1:3">
      <c r="A54" s="11" t="s">
        <v>818</v>
      </c>
      <c r="B54" s="457" t="s">
        <v>764</v>
      </c>
      <c r="C54" s="11" t="s">
        <v>290</v>
      </c>
    </row>
    <row r="55" spans="1:3">
      <c r="A55" s="163" t="s">
        <v>815</v>
      </c>
      <c r="B55" s="457" t="s">
        <v>634</v>
      </c>
      <c r="C55" s="11" t="s">
        <v>215</v>
      </c>
    </row>
    <row r="56" spans="1:3">
      <c r="A56" s="163" t="s">
        <v>328</v>
      </c>
      <c r="B56" s="457" t="s">
        <v>639</v>
      </c>
      <c r="C56" s="11" t="s">
        <v>217</v>
      </c>
    </row>
    <row r="57" spans="1:3">
      <c r="A57" s="11" t="s">
        <v>819</v>
      </c>
      <c r="B57" s="457" t="s">
        <v>687</v>
      </c>
      <c r="C57" s="11" t="s">
        <v>293</v>
      </c>
    </row>
    <row r="58" spans="1:3">
      <c r="A58" s="163" t="s">
        <v>820</v>
      </c>
      <c r="B58" s="457" t="s">
        <v>636</v>
      </c>
      <c r="C58" s="11" t="s">
        <v>216</v>
      </c>
    </row>
    <row r="59" spans="1:3">
      <c r="A59" s="163" t="s">
        <v>821</v>
      </c>
      <c r="B59" s="457" t="s">
        <v>651</v>
      </c>
      <c r="C59" s="11" t="s">
        <v>220</v>
      </c>
    </row>
    <row r="60" spans="1:3">
      <c r="A60" s="163" t="s">
        <v>822</v>
      </c>
      <c r="B60" s="457" t="s">
        <v>641</v>
      </c>
      <c r="C60" s="11" t="s">
        <v>226</v>
      </c>
    </row>
    <row r="61" spans="1:3">
      <c r="A61" s="163" t="s">
        <v>823</v>
      </c>
      <c r="B61" s="457" t="s">
        <v>640</v>
      </c>
      <c r="C61" s="11" t="s">
        <v>218</v>
      </c>
    </row>
    <row r="62" spans="1:3">
      <c r="A62" s="163" t="s">
        <v>824</v>
      </c>
      <c r="B62" s="457" t="s">
        <v>652</v>
      </c>
      <c r="C62" s="11" t="s">
        <v>228</v>
      </c>
    </row>
    <row r="63" spans="1:3">
      <c r="A63" s="11" t="s">
        <v>332</v>
      </c>
      <c r="B63" s="457" t="s">
        <v>645</v>
      </c>
      <c r="C63" s="11" t="s">
        <v>291</v>
      </c>
    </row>
    <row r="64" spans="1:3">
      <c r="A64" s="11" t="s">
        <v>333</v>
      </c>
      <c r="B64" s="457" t="s">
        <v>647</v>
      </c>
      <c r="C64" s="11" t="s">
        <v>292</v>
      </c>
    </row>
    <row r="65" spans="1:3">
      <c r="A65" s="11" t="s">
        <v>814</v>
      </c>
      <c r="B65" s="457" t="s">
        <v>632</v>
      </c>
      <c r="C65" s="11" t="s">
        <v>741</v>
      </c>
    </row>
    <row r="66" spans="1:3">
      <c r="A66" s="163" t="s">
        <v>747</v>
      </c>
      <c r="B66" s="458" t="s">
        <v>742</v>
      </c>
      <c r="C66" s="444" t="s">
        <v>746</v>
      </c>
    </row>
    <row r="67" spans="1:3">
      <c r="A67" s="163" t="s">
        <v>748</v>
      </c>
      <c r="B67" s="458" t="s">
        <v>743</v>
      </c>
      <c r="C67" s="444" t="s">
        <v>746</v>
      </c>
    </row>
    <row r="68" spans="1:3">
      <c r="A68" s="163" t="s">
        <v>749</v>
      </c>
      <c r="B68" s="458" t="s">
        <v>744</v>
      </c>
      <c r="C68" s="444" t="s">
        <v>746</v>
      </c>
    </row>
    <row r="69" spans="1:3">
      <c r="A69" s="163" t="s">
        <v>750</v>
      </c>
      <c r="B69" s="458" t="s">
        <v>745</v>
      </c>
      <c r="C69" s="444" t="s">
        <v>746</v>
      </c>
    </row>
    <row r="70" spans="1:3">
      <c r="A70" s="11" t="s">
        <v>753</v>
      </c>
      <c r="B70" s="457" t="s">
        <v>656</v>
      </c>
      <c r="C70" s="11" t="s">
        <v>289</v>
      </c>
    </row>
    <row r="71" spans="1:3">
      <c r="A71" s="163" t="s">
        <v>330</v>
      </c>
      <c r="B71" s="457" t="s">
        <v>664</v>
      </c>
      <c r="C71" s="11" t="s">
        <v>224</v>
      </c>
    </row>
    <row r="72" spans="1:3">
      <c r="A72" s="163" t="s">
        <v>329</v>
      </c>
      <c r="B72" s="457" t="s">
        <v>660</v>
      </c>
      <c r="C72" s="11" t="s">
        <v>222</v>
      </c>
    </row>
    <row r="73" spans="1:3">
      <c r="A73" s="163" t="s">
        <v>806</v>
      </c>
      <c r="B73" s="457" t="s">
        <v>659</v>
      </c>
      <c r="C73" s="11" t="s">
        <v>221</v>
      </c>
    </row>
    <row r="74" spans="1:3">
      <c r="A74" s="163" t="s">
        <v>331</v>
      </c>
      <c r="B74" s="457" t="s">
        <v>658</v>
      </c>
      <c r="C74" s="11" t="s">
        <v>229</v>
      </c>
    </row>
    <row r="75" spans="1:3">
      <c r="A75" s="163" t="s">
        <v>804</v>
      </c>
      <c r="B75" s="457" t="s">
        <v>666</v>
      </c>
      <c r="C75" s="11" t="s">
        <v>225</v>
      </c>
    </row>
    <row r="76" spans="1:3">
      <c r="A76" s="163" t="s">
        <v>805</v>
      </c>
      <c r="B76" s="457" t="s">
        <v>665</v>
      </c>
      <c r="C76" s="11" t="s">
        <v>227</v>
      </c>
    </row>
    <row r="77" spans="1:3">
      <c r="A77" s="11" t="s">
        <v>792</v>
      </c>
      <c r="B77" s="457" t="s">
        <v>667</v>
      </c>
      <c r="C77" s="11" t="s">
        <v>288</v>
      </c>
    </row>
    <row r="78" spans="1:3">
      <c r="A78" s="163" t="s">
        <v>807</v>
      </c>
      <c r="B78" s="457" t="s">
        <v>661</v>
      </c>
      <c r="C78" s="11" t="s">
        <v>223</v>
      </c>
    </row>
    <row r="79" spans="1:3">
      <c r="A79" s="11" t="s">
        <v>809</v>
      </c>
      <c r="B79" s="457" t="s">
        <v>662</v>
      </c>
      <c r="C79" s="11" t="s">
        <v>297</v>
      </c>
    </row>
    <row r="80" spans="1:3">
      <c r="A80" s="11" t="s">
        <v>810</v>
      </c>
      <c r="B80" s="457" t="s">
        <v>663</v>
      </c>
      <c r="C80" s="11" t="s">
        <v>298</v>
      </c>
    </row>
    <row r="81" spans="1:6">
      <c r="A81" s="163" t="s">
        <v>811</v>
      </c>
      <c r="B81" s="457" t="s">
        <v>657</v>
      </c>
      <c r="C81" s="11" t="s">
        <v>214</v>
      </c>
    </row>
    <row r="82" spans="1:6">
      <c r="A82" s="11" t="s">
        <v>812</v>
      </c>
      <c r="B82" s="457" t="s">
        <v>653</v>
      </c>
      <c r="C82" s="11" t="s">
        <v>296</v>
      </c>
    </row>
    <row r="83" spans="1:6">
      <c r="A83" s="163" t="s">
        <v>830</v>
      </c>
      <c r="B83" s="457" t="s">
        <v>765</v>
      </c>
      <c r="C83" s="11" t="s">
        <v>230</v>
      </c>
    </row>
    <row r="84" spans="1:6">
      <c r="A84" s="164" t="s">
        <v>690</v>
      </c>
      <c r="B84" s="457" t="s">
        <v>385</v>
      </c>
      <c r="C84" s="11" t="s">
        <v>385</v>
      </c>
      <c r="E84" s="165"/>
      <c r="F84" s="165"/>
    </row>
    <row r="85" spans="1:6">
      <c r="A85" s="164" t="s">
        <v>691</v>
      </c>
      <c r="B85" s="457" t="s">
        <v>385</v>
      </c>
      <c r="C85" s="11" t="s">
        <v>385</v>
      </c>
      <c r="D85" s="165"/>
      <c r="E85" s="165"/>
      <c r="F85" s="165"/>
    </row>
    <row r="86" spans="1:6">
      <c r="A86" s="164" t="s">
        <v>692</v>
      </c>
      <c r="B86" s="457" t="s">
        <v>385</v>
      </c>
      <c r="C86" s="11" t="s">
        <v>385</v>
      </c>
      <c r="D86" s="165"/>
      <c r="E86" s="165"/>
      <c r="F86" s="165"/>
    </row>
    <row r="87" spans="1:6" s="165" customFormat="1">
      <c r="A87" s="446" t="s">
        <v>693</v>
      </c>
      <c r="B87" s="457" t="s">
        <v>624</v>
      </c>
      <c r="C87" s="11" t="s">
        <v>386</v>
      </c>
    </row>
    <row r="88" spans="1:6" s="165" customFormat="1">
      <c r="A88" s="164" t="s">
        <v>694</v>
      </c>
      <c r="B88" s="457" t="s">
        <v>624</v>
      </c>
      <c r="C88" s="11" t="s">
        <v>386</v>
      </c>
    </row>
    <row r="89" spans="1:6" s="165" customFormat="1">
      <c r="A89" s="164" t="s">
        <v>695</v>
      </c>
      <c r="B89" s="457" t="s">
        <v>624</v>
      </c>
      <c r="C89" s="11" t="s">
        <v>386</v>
      </c>
    </row>
    <row r="90" spans="1:6" s="165" customFormat="1">
      <c r="A90" s="164" t="s">
        <v>696</v>
      </c>
      <c r="B90" s="457" t="s">
        <v>624</v>
      </c>
      <c r="C90" s="11" t="s">
        <v>386</v>
      </c>
    </row>
    <row r="91" spans="1:6" s="165" customFormat="1">
      <c r="A91" s="164" t="s">
        <v>697</v>
      </c>
      <c r="B91" s="457" t="s">
        <v>624</v>
      </c>
      <c r="C91" s="11" t="s">
        <v>386</v>
      </c>
    </row>
    <row r="92" spans="1:6" s="165" customFormat="1">
      <c r="A92" s="164" t="s">
        <v>698</v>
      </c>
      <c r="B92" s="457" t="s">
        <v>624</v>
      </c>
      <c r="C92" s="11" t="s">
        <v>386</v>
      </c>
    </row>
    <row r="93" spans="1:6" s="165" customFormat="1">
      <c r="A93" s="446" t="s">
        <v>699</v>
      </c>
      <c r="B93" s="457" t="s">
        <v>624</v>
      </c>
      <c r="C93" s="11" t="s">
        <v>386</v>
      </c>
    </row>
    <row r="94" spans="1:6" s="165" customFormat="1">
      <c r="A94" s="446" t="s">
        <v>700</v>
      </c>
      <c r="B94" s="457" t="s">
        <v>624</v>
      </c>
      <c r="C94" s="11" t="s">
        <v>386</v>
      </c>
    </row>
    <row r="95" spans="1:6" s="165" customFormat="1">
      <c r="A95" s="446" t="s">
        <v>719</v>
      </c>
      <c r="B95" s="457" t="s">
        <v>624</v>
      </c>
      <c r="C95" s="11" t="s">
        <v>386</v>
      </c>
    </row>
    <row r="96" spans="1:6" s="165" customFormat="1">
      <c r="A96" s="446" t="s">
        <v>701</v>
      </c>
      <c r="B96" s="457" t="s">
        <v>624</v>
      </c>
      <c r="C96" s="11" t="s">
        <v>386</v>
      </c>
    </row>
    <row r="97" spans="1:3" s="165" customFormat="1">
      <c r="A97" s="446" t="s">
        <v>702</v>
      </c>
      <c r="B97" s="457" t="s">
        <v>624</v>
      </c>
      <c r="C97" s="11" t="s">
        <v>386</v>
      </c>
    </row>
    <row r="98" spans="1:3" s="165" customFormat="1">
      <c r="A98" s="446" t="s">
        <v>703</v>
      </c>
      <c r="B98" s="457" t="s">
        <v>624</v>
      </c>
      <c r="C98" s="11" t="s">
        <v>386</v>
      </c>
    </row>
    <row r="99" spans="1:3" s="165" customFormat="1">
      <c r="A99" s="446" t="s">
        <v>704</v>
      </c>
      <c r="B99" s="457" t="s">
        <v>624</v>
      </c>
      <c r="C99" s="11" t="s">
        <v>386</v>
      </c>
    </row>
    <row r="100" spans="1:3" s="165" customFormat="1">
      <c r="A100" s="446" t="s">
        <v>705</v>
      </c>
      <c r="B100" s="457" t="s">
        <v>624</v>
      </c>
      <c r="C100" s="11" t="s">
        <v>386</v>
      </c>
    </row>
    <row r="101" spans="1:3" s="165" customFormat="1">
      <c r="A101" s="446" t="s">
        <v>706</v>
      </c>
      <c r="B101" s="457" t="s">
        <v>624</v>
      </c>
      <c r="C101" s="11" t="s">
        <v>386</v>
      </c>
    </row>
    <row r="102" spans="1:3" s="165" customFormat="1">
      <c r="A102" s="447" t="s">
        <v>707</v>
      </c>
      <c r="B102" s="457" t="s">
        <v>624</v>
      </c>
      <c r="C102" s="11" t="s">
        <v>386</v>
      </c>
    </row>
    <row r="103" spans="1:3" s="165" customFormat="1">
      <c r="A103" s="447" t="s">
        <v>708</v>
      </c>
      <c r="B103" s="457" t="s">
        <v>624</v>
      </c>
      <c r="C103" s="11" t="s">
        <v>386</v>
      </c>
    </row>
    <row r="104" spans="1:3" s="165" customFormat="1">
      <c r="A104" s="447" t="s">
        <v>709</v>
      </c>
      <c r="B104" s="457" t="s">
        <v>626</v>
      </c>
      <c r="C104" s="11" t="s">
        <v>395</v>
      </c>
    </row>
    <row r="105" spans="1:3" s="165" customFormat="1">
      <c r="A105" s="447" t="s">
        <v>710</v>
      </c>
      <c r="B105" s="457" t="s">
        <v>788</v>
      </c>
      <c r="C105" s="11" t="s">
        <v>422</v>
      </c>
    </row>
    <row r="106" spans="1:3" s="165" customFormat="1">
      <c r="A106" s="164" t="s">
        <v>729</v>
      </c>
      <c r="B106" s="457" t="s">
        <v>727</v>
      </c>
      <c r="C106" s="11" t="s">
        <v>629</v>
      </c>
    </row>
    <row r="107" spans="1:3" s="165" customFormat="1">
      <c r="A107" s="164" t="s">
        <v>730</v>
      </c>
      <c r="B107" s="457" t="s">
        <v>631</v>
      </c>
      <c r="C107" s="11" t="s">
        <v>627</v>
      </c>
    </row>
    <row r="108" spans="1:3" s="165" customFormat="1">
      <c r="A108" s="164" t="s">
        <v>731</v>
      </c>
      <c r="B108" s="457" t="s">
        <v>630</v>
      </c>
      <c r="C108" s="11" t="s">
        <v>628</v>
      </c>
    </row>
    <row r="109" spans="1:3" s="165" customFormat="1">
      <c r="A109" s="164" t="s">
        <v>711</v>
      </c>
      <c r="B109" s="457" t="s">
        <v>721</v>
      </c>
      <c r="C109" s="11" t="s">
        <v>200</v>
      </c>
    </row>
    <row r="110" spans="1:3" s="165" customFormat="1">
      <c r="A110" s="164" t="s">
        <v>724</v>
      </c>
      <c r="B110" s="457" t="s">
        <v>723</v>
      </c>
      <c r="C110" s="11" t="s">
        <v>202</v>
      </c>
    </row>
    <row r="111" spans="1:3" s="165" customFormat="1">
      <c r="A111" s="164" t="s">
        <v>712</v>
      </c>
      <c r="B111" s="457" t="s">
        <v>722</v>
      </c>
      <c r="C111" s="11" t="s">
        <v>204</v>
      </c>
    </row>
    <row r="112" spans="1:3" s="165" customFormat="1">
      <c r="A112" s="164" t="s">
        <v>725</v>
      </c>
      <c r="B112" s="457" t="s">
        <v>720</v>
      </c>
      <c r="C112" s="11" t="s">
        <v>199</v>
      </c>
    </row>
    <row r="113" spans="1:6" s="165" customFormat="1">
      <c r="A113" s="164" t="s">
        <v>713</v>
      </c>
      <c r="B113" s="457" t="s">
        <v>668</v>
      </c>
      <c r="C113" s="11" t="s">
        <v>206</v>
      </c>
    </row>
    <row r="114" spans="1:6" s="165" customFormat="1">
      <c r="A114" s="163" t="s">
        <v>789</v>
      </c>
      <c r="B114" s="457" t="s">
        <v>791</v>
      </c>
      <c r="C114" s="11" t="s">
        <v>790</v>
      </c>
    </row>
    <row r="115" spans="1:6" s="165" customFormat="1">
      <c r="A115" s="163" t="s">
        <v>714</v>
      </c>
      <c r="B115" s="457" t="s">
        <v>726</v>
      </c>
      <c r="C115" s="11" t="s">
        <v>669</v>
      </c>
    </row>
    <row r="116" spans="1:6" s="165" customFormat="1">
      <c r="A116" s="163" t="s">
        <v>728</v>
      </c>
      <c r="B116" s="457" t="s">
        <v>671</v>
      </c>
      <c r="C116" s="11" t="s">
        <v>670</v>
      </c>
    </row>
    <row r="117" spans="1:6">
      <c r="A117" s="163" t="s">
        <v>760</v>
      </c>
      <c r="B117" s="457" t="s">
        <v>754</v>
      </c>
      <c r="C117" s="11" t="s">
        <v>755</v>
      </c>
      <c r="D117" s="165"/>
      <c r="E117" s="165"/>
      <c r="F117" s="165"/>
    </row>
    <row r="118" spans="1:6">
      <c r="A118" s="163" t="s">
        <v>762</v>
      </c>
      <c r="B118" s="457" t="s">
        <v>756</v>
      </c>
      <c r="C118" s="11" t="s">
        <v>379</v>
      </c>
    </row>
    <row r="119" spans="1:6">
      <c r="A119" s="163" t="s">
        <v>763</v>
      </c>
      <c r="B119" s="457" t="s">
        <v>757</v>
      </c>
      <c r="C119" s="11" t="s">
        <v>299</v>
      </c>
    </row>
    <row r="120" spans="1:6">
      <c r="A120" s="163" t="s">
        <v>761</v>
      </c>
      <c r="B120" s="457" t="s">
        <v>758</v>
      </c>
      <c r="C120" s="11" t="s">
        <v>759</v>
      </c>
    </row>
    <row r="121" spans="1:6">
      <c r="A121" s="448" t="s">
        <v>336</v>
      </c>
      <c r="B121" s="459" t="s">
        <v>766</v>
      </c>
      <c r="C121" s="448" t="s">
        <v>420</v>
      </c>
    </row>
    <row r="122" spans="1:6">
      <c r="A122" s="449" t="s">
        <v>337</v>
      </c>
      <c r="B122" s="459" t="s">
        <v>767</v>
      </c>
      <c r="C122" s="449" t="s">
        <v>421</v>
      </c>
    </row>
    <row r="123" spans="1:6">
      <c r="A123" s="166" t="s">
        <v>338</v>
      </c>
      <c r="B123" s="460" t="s">
        <v>770</v>
      </c>
      <c r="C123" s="166" t="s">
        <v>300</v>
      </c>
    </row>
    <row r="124" spans="1:6">
      <c r="A124" s="166" t="s">
        <v>339</v>
      </c>
      <c r="B124" s="460" t="s">
        <v>770</v>
      </c>
      <c r="C124" s="166" t="s">
        <v>301</v>
      </c>
    </row>
    <row r="125" spans="1:6">
      <c r="A125" s="449" t="s">
        <v>423</v>
      </c>
      <c r="B125" s="459" t="s">
        <v>768</v>
      </c>
      <c r="C125" s="449" t="s">
        <v>424</v>
      </c>
    </row>
    <row r="126" spans="1:6">
      <c r="A126" s="166" t="s">
        <v>425</v>
      </c>
      <c r="B126" s="459" t="s">
        <v>769</v>
      </c>
      <c r="C126" s="449" t="s">
        <v>426</v>
      </c>
    </row>
    <row r="127" spans="1:6">
      <c r="A127" s="11" t="s">
        <v>338</v>
      </c>
      <c r="B127" s="460" t="s">
        <v>771</v>
      </c>
      <c r="C127" s="11" t="s">
        <v>300</v>
      </c>
    </row>
    <row r="128" spans="1:6">
      <c r="A128" s="11" t="s">
        <v>339</v>
      </c>
      <c r="B128" s="460" t="s">
        <v>770</v>
      </c>
      <c r="C128" s="11" t="s">
        <v>301</v>
      </c>
    </row>
    <row r="129" spans="1:3">
      <c r="A129" s="11" t="s">
        <v>870</v>
      </c>
      <c r="B129" s="460" t="s">
        <v>865</v>
      </c>
      <c r="C129" s="11" t="s">
        <v>866</v>
      </c>
    </row>
    <row r="130" spans="1:3">
      <c r="A130" s="11" t="s">
        <v>869</v>
      </c>
      <c r="B130" s="460" t="s">
        <v>769</v>
      </c>
      <c r="C130" s="11" t="s">
        <v>426</v>
      </c>
    </row>
    <row r="131" spans="1:3">
      <c r="A131" s="11" t="s">
        <v>871</v>
      </c>
      <c r="B131" s="460" t="s">
        <v>868</v>
      </c>
      <c r="C131" s="11" t="s">
        <v>867</v>
      </c>
    </row>
    <row r="132" spans="1:3">
      <c r="A132" s="164" t="s">
        <v>381</v>
      </c>
      <c r="B132" s="460" t="s">
        <v>772</v>
      </c>
      <c r="C132" s="11" t="s">
        <v>383</v>
      </c>
    </row>
    <row r="133" spans="1:3">
      <c r="A133" s="164" t="s">
        <v>382</v>
      </c>
      <c r="B133" s="457" t="s">
        <v>773</v>
      </c>
      <c r="C133" s="11" t="s">
        <v>384</v>
      </c>
    </row>
    <row r="134" spans="1:3">
      <c r="A134" s="11" t="s">
        <v>343</v>
      </c>
      <c r="B134" s="457" t="s">
        <v>774</v>
      </c>
      <c r="C134" s="11" t="s">
        <v>305</v>
      </c>
    </row>
    <row r="135" spans="1:3">
      <c r="A135" s="11" t="s">
        <v>340</v>
      </c>
      <c r="B135" s="457" t="s">
        <v>786</v>
      </c>
      <c r="C135" s="11" t="s">
        <v>302</v>
      </c>
    </row>
    <row r="136" spans="1:3">
      <c r="A136" s="11" t="s">
        <v>342</v>
      </c>
      <c r="B136" s="457" t="s">
        <v>787</v>
      </c>
      <c r="C136" s="11" t="s">
        <v>304</v>
      </c>
    </row>
    <row r="137" spans="1:3">
      <c r="A137" s="11" t="s">
        <v>341</v>
      </c>
      <c r="B137" s="457" t="s">
        <v>785</v>
      </c>
      <c r="C137" s="11" t="s">
        <v>303</v>
      </c>
    </row>
    <row r="138" spans="1:3">
      <c r="A138" s="163" t="s">
        <v>681</v>
      </c>
      <c r="B138" s="457" t="s">
        <v>385</v>
      </c>
      <c r="C138" s="11" t="s">
        <v>385</v>
      </c>
    </row>
    <row r="139" spans="1:3">
      <c r="A139" s="163" t="s">
        <v>682</v>
      </c>
      <c r="B139" s="457" t="s">
        <v>385</v>
      </c>
      <c r="C139" s="11" t="s">
        <v>385</v>
      </c>
    </row>
    <row r="140" spans="1:3">
      <c r="A140" s="163" t="s">
        <v>683</v>
      </c>
      <c r="B140" s="457" t="s">
        <v>385</v>
      </c>
      <c r="C140" s="11" t="s">
        <v>385</v>
      </c>
    </row>
    <row r="141" spans="1:3">
      <c r="A141" s="163" t="s">
        <v>684</v>
      </c>
      <c r="B141" s="457" t="s">
        <v>385</v>
      </c>
      <c r="C141" s="11" t="s">
        <v>385</v>
      </c>
    </row>
    <row r="142" spans="1:3">
      <c r="A142" s="163" t="s">
        <v>685</v>
      </c>
      <c r="B142" s="457" t="s">
        <v>385</v>
      </c>
      <c r="C142" s="11" t="s">
        <v>385</v>
      </c>
    </row>
    <row r="143" spans="1:3">
      <c r="A143" s="163" t="s">
        <v>686</v>
      </c>
      <c r="B143" s="457" t="s">
        <v>385</v>
      </c>
      <c r="C143" s="11" t="s">
        <v>385</v>
      </c>
    </row>
  </sheetData>
  <sheetProtection selectLockedCells="1" selectUnlockedCells="1"/>
  <autoFilter ref="A1:C143"/>
  <sortState ref="A153:C158">
    <sortCondition ref="A153"/>
  </sortState>
  <phoneticPr fontId="19" type="noConversion"/>
  <pageMargins left="0.75" right="0.75" top="1" bottom="1" header="0.5" footer="0.5"/>
  <pageSetup scale="2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zoomScaleNormal="100" workbookViewId="0">
      <pane ySplit="1" topLeftCell="A2" activePane="bottomLeft" state="frozen"/>
      <selection sqref="A1:H1"/>
      <selection pane="bottomLeft" activeCell="E25" sqref="E25"/>
    </sheetView>
  </sheetViews>
  <sheetFormatPr defaultColWidth="9.140625" defaultRowHeight="14.25"/>
  <cols>
    <col min="1" max="1" width="5.42578125" style="337" customWidth="1"/>
    <col min="2" max="2" width="13.85546875" style="337" bestFit="1" customWidth="1"/>
    <col min="3" max="3" width="69.5703125" style="337" bestFit="1" customWidth="1"/>
    <col min="4" max="4" width="18.85546875" style="340" bestFit="1" customWidth="1"/>
    <col min="5" max="5" width="38" style="414" bestFit="1" customWidth="1"/>
    <col min="6" max="6" width="37.28515625" style="414" bestFit="1" customWidth="1"/>
    <col min="7" max="7" width="15.140625" style="340" customWidth="1"/>
    <col min="8" max="16384" width="9.140625" style="337"/>
  </cols>
  <sheetData>
    <row r="1" spans="1:7" s="336" customFormat="1" ht="30">
      <c r="A1" s="416" t="s">
        <v>428</v>
      </c>
      <c r="B1" s="335" t="s">
        <v>549</v>
      </c>
      <c r="C1" s="334" t="s">
        <v>550</v>
      </c>
      <c r="D1" s="335" t="s">
        <v>551</v>
      </c>
      <c r="E1" s="335" t="s">
        <v>552</v>
      </c>
      <c r="F1" s="334" t="s">
        <v>553</v>
      </c>
      <c r="G1" s="333"/>
    </row>
    <row r="2" spans="1:7">
      <c r="A2" s="337" t="s">
        <v>554</v>
      </c>
      <c r="B2" s="338" t="s">
        <v>155</v>
      </c>
      <c r="C2" s="339" t="s">
        <v>156</v>
      </c>
      <c r="D2" s="343" t="s">
        <v>135</v>
      </c>
      <c r="E2" s="344" t="s">
        <v>555</v>
      </c>
      <c r="F2" s="344" t="s">
        <v>467</v>
      </c>
    </row>
    <row r="3" spans="1:7">
      <c r="A3" s="337" t="s">
        <v>554</v>
      </c>
      <c r="B3" s="338" t="s">
        <v>196</v>
      </c>
      <c r="C3" s="339" t="s">
        <v>134</v>
      </c>
      <c r="D3" s="343" t="s">
        <v>135</v>
      </c>
      <c r="E3" s="344" t="s">
        <v>555</v>
      </c>
      <c r="F3" s="344" t="s">
        <v>467</v>
      </c>
    </row>
    <row r="4" spans="1:7">
      <c r="A4" s="337" t="s">
        <v>554</v>
      </c>
      <c r="B4" s="338" t="s">
        <v>157</v>
      </c>
      <c r="C4" s="339" t="s">
        <v>158</v>
      </c>
      <c r="D4" s="343" t="s">
        <v>135</v>
      </c>
      <c r="E4" s="344" t="s">
        <v>555</v>
      </c>
      <c r="F4" s="344" t="s">
        <v>467</v>
      </c>
    </row>
    <row r="5" spans="1:7">
      <c r="A5" s="337" t="s">
        <v>554</v>
      </c>
      <c r="B5" s="338" t="s">
        <v>197</v>
      </c>
      <c r="C5" s="339" t="s">
        <v>198</v>
      </c>
      <c r="D5" s="343" t="s">
        <v>135</v>
      </c>
      <c r="E5" s="344" t="s">
        <v>555</v>
      </c>
      <c r="F5" s="344" t="s">
        <v>467</v>
      </c>
    </row>
    <row r="6" spans="1:7">
      <c r="A6" s="337" t="s">
        <v>554</v>
      </c>
      <c r="B6" s="338" t="s">
        <v>159</v>
      </c>
      <c r="C6" s="339" t="s">
        <v>160</v>
      </c>
      <c r="D6" s="343" t="s">
        <v>135</v>
      </c>
      <c r="E6" s="344" t="s">
        <v>555</v>
      </c>
      <c r="F6" s="344" t="s">
        <v>467</v>
      </c>
    </row>
    <row r="7" spans="1:7">
      <c r="A7" s="337" t="s">
        <v>554</v>
      </c>
      <c r="B7" s="338" t="s">
        <v>161</v>
      </c>
      <c r="C7" s="339" t="s">
        <v>162</v>
      </c>
      <c r="D7" s="343" t="s">
        <v>135</v>
      </c>
      <c r="E7" s="344" t="s">
        <v>555</v>
      </c>
      <c r="F7" s="344" t="s">
        <v>467</v>
      </c>
    </row>
    <row r="8" spans="1:7">
      <c r="A8" s="337" t="s">
        <v>554</v>
      </c>
      <c r="B8" s="338" t="s">
        <v>1</v>
      </c>
      <c r="C8" s="341" t="s">
        <v>234</v>
      </c>
      <c r="D8" s="343" t="s">
        <v>139</v>
      </c>
      <c r="E8" s="344" t="s">
        <v>139</v>
      </c>
      <c r="F8" s="415" t="s">
        <v>516</v>
      </c>
    </row>
    <row r="9" spans="1:7">
      <c r="A9" s="337" t="s">
        <v>554</v>
      </c>
      <c r="B9" s="338" t="s">
        <v>2</v>
      </c>
      <c r="C9" s="341" t="s">
        <v>235</v>
      </c>
      <c r="D9" s="343" t="s">
        <v>139</v>
      </c>
      <c r="E9" s="344" t="s">
        <v>139</v>
      </c>
      <c r="F9" s="415" t="s">
        <v>516</v>
      </c>
    </row>
    <row r="10" spans="1:7">
      <c r="A10" s="337" t="s">
        <v>554</v>
      </c>
      <c r="B10" s="338" t="s">
        <v>3</v>
      </c>
      <c r="C10" s="341" t="s">
        <v>236</v>
      </c>
      <c r="D10" s="343" t="s">
        <v>139</v>
      </c>
      <c r="E10" s="344" t="s">
        <v>139</v>
      </c>
      <c r="F10" s="415" t="s">
        <v>516</v>
      </c>
    </row>
    <row r="11" spans="1:7">
      <c r="A11" s="337" t="s">
        <v>554</v>
      </c>
      <c r="B11" s="338" t="s">
        <v>4</v>
      </c>
      <c r="C11" s="341" t="s">
        <v>237</v>
      </c>
      <c r="D11" s="343" t="s">
        <v>139</v>
      </c>
      <c r="E11" s="344" t="s">
        <v>555</v>
      </c>
      <c r="F11" s="415" t="s">
        <v>516</v>
      </c>
    </row>
    <row r="12" spans="1:7">
      <c r="A12" s="337" t="s">
        <v>554</v>
      </c>
      <c r="B12" s="338" t="s">
        <v>5</v>
      </c>
      <c r="C12" s="341" t="s">
        <v>238</v>
      </c>
      <c r="D12" s="343" t="s">
        <v>139</v>
      </c>
      <c r="E12" s="344" t="s">
        <v>555</v>
      </c>
      <c r="F12" s="415" t="s">
        <v>516</v>
      </c>
    </row>
    <row r="13" spans="1:7">
      <c r="A13" s="337" t="s">
        <v>554</v>
      </c>
      <c r="B13" s="338" t="s">
        <v>6</v>
      </c>
      <c r="C13" s="341" t="s">
        <v>239</v>
      </c>
      <c r="D13" s="343" t="s">
        <v>139</v>
      </c>
      <c r="E13" s="344" t="s">
        <v>555</v>
      </c>
      <c r="F13" s="415" t="s">
        <v>516</v>
      </c>
    </row>
    <row r="14" spans="1:7">
      <c r="A14" s="337" t="s">
        <v>554</v>
      </c>
      <c r="B14" s="338" t="s">
        <v>7</v>
      </c>
      <c r="C14" s="341" t="s">
        <v>240</v>
      </c>
      <c r="D14" s="343" t="s">
        <v>139</v>
      </c>
      <c r="E14" s="344" t="s">
        <v>139</v>
      </c>
      <c r="F14" s="415" t="s">
        <v>516</v>
      </c>
    </row>
    <row r="15" spans="1:7">
      <c r="A15" s="337" t="s">
        <v>554</v>
      </c>
      <c r="B15" s="338" t="s">
        <v>8</v>
      </c>
      <c r="C15" s="341" t="s">
        <v>241</v>
      </c>
      <c r="D15" s="343" t="s">
        <v>139</v>
      </c>
      <c r="E15" s="344" t="s">
        <v>555</v>
      </c>
      <c r="F15" s="415" t="s">
        <v>516</v>
      </c>
    </row>
    <row r="16" spans="1:7">
      <c r="A16" s="337" t="s">
        <v>554</v>
      </c>
      <c r="B16" s="338" t="s">
        <v>9</v>
      </c>
      <c r="C16" s="341" t="s">
        <v>242</v>
      </c>
      <c r="D16" s="343" t="s">
        <v>139</v>
      </c>
      <c r="E16" s="344" t="s">
        <v>555</v>
      </c>
      <c r="F16" s="415" t="s">
        <v>516</v>
      </c>
    </row>
    <row r="17" spans="1:7">
      <c r="A17" s="337" t="s">
        <v>554</v>
      </c>
      <c r="B17" s="338" t="s">
        <v>10</v>
      </c>
      <c r="C17" s="341" t="s">
        <v>243</v>
      </c>
      <c r="D17" s="343" t="s">
        <v>139</v>
      </c>
      <c r="E17" s="344" t="s">
        <v>139</v>
      </c>
      <c r="F17" s="415" t="s">
        <v>516</v>
      </c>
    </row>
    <row r="18" spans="1:7">
      <c r="A18" s="337" t="s">
        <v>554</v>
      </c>
      <c r="B18" s="338" t="s">
        <v>11</v>
      </c>
      <c r="C18" s="341" t="s">
        <v>244</v>
      </c>
      <c r="D18" s="343" t="s">
        <v>139</v>
      </c>
      <c r="E18" s="344" t="s">
        <v>555</v>
      </c>
      <c r="F18" s="415" t="s">
        <v>516</v>
      </c>
    </row>
    <row r="19" spans="1:7">
      <c r="A19" s="337" t="s">
        <v>554</v>
      </c>
      <c r="B19" s="338" t="s">
        <v>12</v>
      </c>
      <c r="C19" s="341" t="s">
        <v>245</v>
      </c>
      <c r="D19" s="343" t="s">
        <v>139</v>
      </c>
      <c r="E19" s="344" t="s">
        <v>555</v>
      </c>
      <c r="F19" s="415" t="s">
        <v>516</v>
      </c>
    </row>
    <row r="20" spans="1:7">
      <c r="A20" s="337" t="s">
        <v>554</v>
      </c>
      <c r="B20" s="338" t="s">
        <v>13</v>
      </c>
      <c r="C20" s="341" t="s">
        <v>246</v>
      </c>
      <c r="D20" s="343" t="s">
        <v>139</v>
      </c>
      <c r="E20" s="344" t="s">
        <v>555</v>
      </c>
      <c r="F20" s="415" t="s">
        <v>516</v>
      </c>
    </row>
    <row r="21" spans="1:7">
      <c r="A21" s="337" t="s">
        <v>554</v>
      </c>
      <c r="B21" s="394" t="s">
        <v>462</v>
      </c>
      <c r="C21" s="395" t="s">
        <v>574</v>
      </c>
      <c r="D21" s="411" t="s">
        <v>139</v>
      </c>
      <c r="E21" s="344"/>
      <c r="F21" s="415"/>
    </row>
    <row r="22" spans="1:7">
      <c r="A22" s="337" t="s">
        <v>554</v>
      </c>
      <c r="B22" s="338" t="s">
        <v>14</v>
      </c>
      <c r="C22" s="341" t="s">
        <v>247</v>
      </c>
      <c r="D22" s="343" t="s">
        <v>127</v>
      </c>
      <c r="E22" s="344" t="s">
        <v>556</v>
      </c>
      <c r="F22" s="344" t="s">
        <v>467</v>
      </c>
    </row>
    <row r="23" spans="1:7">
      <c r="A23" s="337" t="s">
        <v>554</v>
      </c>
      <c r="B23" s="338" t="s">
        <v>15</v>
      </c>
      <c r="C23" s="341" t="s">
        <v>248</v>
      </c>
      <c r="D23" s="343" t="s">
        <v>127</v>
      </c>
      <c r="E23" s="344" t="s">
        <v>556</v>
      </c>
      <c r="F23" s="344" t="s">
        <v>467</v>
      </c>
    </row>
    <row r="24" spans="1:7">
      <c r="A24" s="337" t="s">
        <v>554</v>
      </c>
      <c r="B24" s="338" t="s">
        <v>16</v>
      </c>
      <c r="C24" s="341" t="s">
        <v>249</v>
      </c>
      <c r="D24" s="343" t="s">
        <v>129</v>
      </c>
      <c r="E24" s="344" t="s">
        <v>555</v>
      </c>
      <c r="F24" s="344" t="s">
        <v>467</v>
      </c>
      <c r="G24" s="342"/>
    </row>
    <row r="25" spans="1:7">
      <c r="A25" s="337" t="s">
        <v>554</v>
      </c>
      <c r="B25" s="338" t="s">
        <v>17</v>
      </c>
      <c r="C25" s="341" t="s">
        <v>250</v>
      </c>
      <c r="D25" s="343" t="s">
        <v>129</v>
      </c>
      <c r="E25" s="344" t="s">
        <v>555</v>
      </c>
      <c r="F25" s="344" t="s">
        <v>467</v>
      </c>
    </row>
    <row r="26" spans="1:7">
      <c r="A26" s="337" t="s">
        <v>554</v>
      </c>
      <c r="B26" s="338" t="s">
        <v>18</v>
      </c>
      <c r="C26" s="341" t="s">
        <v>251</v>
      </c>
      <c r="D26" s="343" t="s">
        <v>129</v>
      </c>
      <c r="E26" s="344" t="s">
        <v>555</v>
      </c>
      <c r="F26" s="344" t="s">
        <v>557</v>
      </c>
    </row>
    <row r="27" spans="1:7" ht="28.5">
      <c r="A27" s="337" t="s">
        <v>554</v>
      </c>
      <c r="B27" s="338" t="s">
        <v>19</v>
      </c>
      <c r="C27" s="341" t="s">
        <v>252</v>
      </c>
      <c r="D27" s="343" t="s">
        <v>128</v>
      </c>
      <c r="E27" s="343" t="s">
        <v>558</v>
      </c>
      <c r="F27" s="415" t="s">
        <v>559</v>
      </c>
    </row>
    <row r="28" spans="1:7" ht="28.5">
      <c r="A28" s="337" t="s">
        <v>554</v>
      </c>
      <c r="B28" s="338" t="s">
        <v>20</v>
      </c>
      <c r="C28" s="341" t="s">
        <v>253</v>
      </c>
      <c r="D28" s="343" t="s">
        <v>129</v>
      </c>
      <c r="E28" s="343" t="s">
        <v>560</v>
      </c>
      <c r="F28" s="415" t="s">
        <v>561</v>
      </c>
    </row>
    <row r="29" spans="1:7" ht="28.5">
      <c r="A29" s="337" t="s">
        <v>554</v>
      </c>
      <c r="B29" s="338" t="s">
        <v>21</v>
      </c>
      <c r="C29" s="341" t="s">
        <v>254</v>
      </c>
      <c r="D29" s="343" t="s">
        <v>128</v>
      </c>
      <c r="E29" s="343" t="s">
        <v>558</v>
      </c>
      <c r="F29" s="415" t="s">
        <v>559</v>
      </c>
    </row>
    <row r="30" spans="1:7" ht="28.5">
      <c r="A30" s="337" t="s">
        <v>554</v>
      </c>
      <c r="B30" s="338" t="s">
        <v>22</v>
      </c>
      <c r="C30" s="341" t="s">
        <v>255</v>
      </c>
      <c r="D30" s="343" t="s">
        <v>129</v>
      </c>
      <c r="E30" s="343" t="s">
        <v>560</v>
      </c>
      <c r="F30" s="415" t="s">
        <v>561</v>
      </c>
    </row>
    <row r="31" spans="1:7" ht="28.5">
      <c r="A31" s="337" t="s">
        <v>554</v>
      </c>
      <c r="B31" s="338" t="s">
        <v>23</v>
      </c>
      <c r="C31" s="341" t="s">
        <v>256</v>
      </c>
      <c r="D31" s="343" t="s">
        <v>130</v>
      </c>
      <c r="E31" s="343" t="s">
        <v>562</v>
      </c>
      <c r="F31" s="344" t="s">
        <v>563</v>
      </c>
    </row>
    <row r="32" spans="1:7">
      <c r="A32" s="337" t="s">
        <v>554</v>
      </c>
      <c r="B32" s="394" t="s">
        <v>548</v>
      </c>
      <c r="C32" s="396" t="s">
        <v>575</v>
      </c>
      <c r="D32" s="411" t="s">
        <v>130</v>
      </c>
      <c r="E32" s="343"/>
      <c r="F32" s="344"/>
    </row>
    <row r="33" spans="1:6" ht="28.5">
      <c r="A33" s="337" t="s">
        <v>554</v>
      </c>
      <c r="B33" s="338" t="s">
        <v>231</v>
      </c>
      <c r="C33" s="341" t="s">
        <v>257</v>
      </c>
      <c r="D33" s="343" t="s">
        <v>130</v>
      </c>
      <c r="E33" s="343" t="s">
        <v>564</v>
      </c>
      <c r="F33" s="344" t="s">
        <v>563</v>
      </c>
    </row>
    <row r="34" spans="1:6">
      <c r="A34" s="337" t="s">
        <v>554</v>
      </c>
      <c r="B34" s="394" t="s">
        <v>464</v>
      </c>
      <c r="C34" s="395" t="s">
        <v>576</v>
      </c>
      <c r="D34" s="411" t="s">
        <v>130</v>
      </c>
      <c r="E34" s="343"/>
      <c r="F34" s="344"/>
    </row>
    <row r="35" spans="1:6">
      <c r="A35" s="337" t="s">
        <v>554</v>
      </c>
      <c r="B35" s="394" t="s">
        <v>463</v>
      </c>
      <c r="C35" s="396" t="s">
        <v>577</v>
      </c>
      <c r="D35" s="411" t="s">
        <v>130</v>
      </c>
      <c r="E35" s="343"/>
      <c r="F35" s="344"/>
    </row>
    <row r="36" spans="1:6" ht="28.5">
      <c r="A36" s="337" t="s">
        <v>554</v>
      </c>
      <c r="B36" s="338" t="s">
        <v>232</v>
      </c>
      <c r="C36" s="341" t="s">
        <v>258</v>
      </c>
      <c r="D36" s="343" t="s">
        <v>130</v>
      </c>
      <c r="E36" s="343" t="s">
        <v>564</v>
      </c>
      <c r="F36" s="344" t="s">
        <v>563</v>
      </c>
    </row>
    <row r="37" spans="1:6" ht="28.5">
      <c r="A37" s="337" t="s">
        <v>554</v>
      </c>
      <c r="B37" s="338" t="s">
        <v>24</v>
      </c>
      <c r="C37" s="341" t="s">
        <v>259</v>
      </c>
      <c r="D37" s="343" t="s">
        <v>130</v>
      </c>
      <c r="E37" s="343" t="s">
        <v>565</v>
      </c>
      <c r="F37" s="344" t="s">
        <v>563</v>
      </c>
    </row>
    <row r="38" spans="1:6">
      <c r="A38" s="337" t="s">
        <v>554</v>
      </c>
      <c r="B38" s="338" t="s">
        <v>25</v>
      </c>
      <c r="C38" s="341" t="s">
        <v>260</v>
      </c>
      <c r="D38" s="343" t="s">
        <v>130</v>
      </c>
      <c r="E38" s="344" t="s">
        <v>130</v>
      </c>
      <c r="F38" s="344" t="s">
        <v>563</v>
      </c>
    </row>
    <row r="39" spans="1:6">
      <c r="A39" s="337" t="s">
        <v>554</v>
      </c>
      <c r="B39" s="338" t="s">
        <v>26</v>
      </c>
      <c r="C39" s="341" t="s">
        <v>261</v>
      </c>
      <c r="D39" s="343" t="s">
        <v>131</v>
      </c>
      <c r="E39" s="344" t="s">
        <v>555</v>
      </c>
      <c r="F39" s="344" t="s">
        <v>467</v>
      </c>
    </row>
    <row r="40" spans="1:6">
      <c r="A40" s="337" t="s">
        <v>554</v>
      </c>
      <c r="B40" s="338" t="s">
        <v>27</v>
      </c>
      <c r="C40" s="341" t="s">
        <v>262</v>
      </c>
      <c r="D40" s="343" t="s">
        <v>131</v>
      </c>
      <c r="E40" s="344" t="s">
        <v>555</v>
      </c>
      <c r="F40" s="344" t="s">
        <v>467</v>
      </c>
    </row>
    <row r="41" spans="1:6">
      <c r="A41" s="337" t="s">
        <v>554</v>
      </c>
      <c r="B41" s="338" t="s">
        <v>28</v>
      </c>
      <c r="C41" s="341" t="s">
        <v>263</v>
      </c>
      <c r="D41" s="343" t="s">
        <v>130</v>
      </c>
      <c r="E41" s="344" t="s">
        <v>555</v>
      </c>
      <c r="F41" s="344" t="s">
        <v>467</v>
      </c>
    </row>
    <row r="42" spans="1:6">
      <c r="A42" s="337" t="s">
        <v>554</v>
      </c>
      <c r="B42" s="338" t="s">
        <v>29</v>
      </c>
      <c r="C42" s="341" t="s">
        <v>264</v>
      </c>
      <c r="D42" s="343" t="s">
        <v>130</v>
      </c>
      <c r="E42" s="344" t="s">
        <v>555</v>
      </c>
      <c r="F42" s="344" t="s">
        <v>467</v>
      </c>
    </row>
    <row r="43" spans="1:6">
      <c r="A43" s="337" t="s">
        <v>554</v>
      </c>
      <c r="B43" s="338" t="s">
        <v>30</v>
      </c>
      <c r="C43" s="341" t="s">
        <v>265</v>
      </c>
      <c r="D43" s="343" t="s">
        <v>129</v>
      </c>
      <c r="E43" s="344" t="s">
        <v>555</v>
      </c>
      <c r="F43" s="344" t="s">
        <v>467</v>
      </c>
    </row>
    <row r="44" spans="1:6">
      <c r="A44" s="337" t="s">
        <v>554</v>
      </c>
      <c r="B44" s="338" t="s">
        <v>31</v>
      </c>
      <c r="C44" s="341" t="s">
        <v>266</v>
      </c>
      <c r="D44" s="343" t="s">
        <v>130</v>
      </c>
      <c r="E44" s="344" t="s">
        <v>555</v>
      </c>
      <c r="F44" s="344" t="s">
        <v>467</v>
      </c>
    </row>
    <row r="45" spans="1:6" ht="42.75">
      <c r="A45" s="337" t="s">
        <v>554</v>
      </c>
      <c r="B45" s="338" t="s">
        <v>33</v>
      </c>
      <c r="C45" s="341" t="s">
        <v>267</v>
      </c>
      <c r="D45" s="343" t="s">
        <v>154</v>
      </c>
      <c r="E45" s="344" t="s">
        <v>555</v>
      </c>
      <c r="F45" s="344" t="s">
        <v>317</v>
      </c>
    </row>
    <row r="46" spans="1:6" ht="42.75">
      <c r="A46" s="337" t="s">
        <v>554</v>
      </c>
      <c r="B46" s="338" t="s">
        <v>34</v>
      </c>
      <c r="C46" s="341" t="s">
        <v>268</v>
      </c>
      <c r="D46" s="343" t="s">
        <v>154</v>
      </c>
      <c r="E46" s="344" t="s">
        <v>555</v>
      </c>
      <c r="F46" s="344" t="s">
        <v>317</v>
      </c>
    </row>
    <row r="47" spans="1:6" ht="42.75">
      <c r="A47" s="337" t="s">
        <v>554</v>
      </c>
      <c r="B47" s="338" t="s">
        <v>32</v>
      </c>
      <c r="C47" s="341" t="s">
        <v>269</v>
      </c>
      <c r="D47" s="343" t="s">
        <v>154</v>
      </c>
      <c r="E47" s="344" t="s">
        <v>555</v>
      </c>
      <c r="F47" s="344" t="s">
        <v>566</v>
      </c>
    </row>
    <row r="48" spans="1:6" ht="42.75">
      <c r="A48" s="337" t="s">
        <v>554</v>
      </c>
      <c r="B48" s="338" t="s">
        <v>35</v>
      </c>
      <c r="C48" s="341" t="s">
        <v>270</v>
      </c>
      <c r="D48" s="343" t="s">
        <v>154</v>
      </c>
      <c r="E48" s="344" t="s">
        <v>555</v>
      </c>
      <c r="F48" s="344" t="s">
        <v>317</v>
      </c>
    </row>
    <row r="49" spans="1:6" ht="42.75">
      <c r="A49" s="337" t="s">
        <v>554</v>
      </c>
      <c r="B49" s="338" t="s">
        <v>36</v>
      </c>
      <c r="C49" s="341" t="s">
        <v>271</v>
      </c>
      <c r="D49" s="343" t="s">
        <v>154</v>
      </c>
      <c r="E49" s="344" t="s">
        <v>555</v>
      </c>
      <c r="F49" s="344" t="s">
        <v>317</v>
      </c>
    </row>
    <row r="50" spans="1:6">
      <c r="A50" s="337" t="s">
        <v>567</v>
      </c>
      <c r="B50" s="338" t="s">
        <v>465</v>
      </c>
      <c r="C50" s="341" t="s">
        <v>466</v>
      </c>
      <c r="D50" s="412" t="s">
        <v>467</v>
      </c>
      <c r="E50" s="344" t="s">
        <v>555</v>
      </c>
      <c r="F50" s="344" t="s">
        <v>467</v>
      </c>
    </row>
    <row r="51" spans="1:6">
      <c r="A51" s="337" t="s">
        <v>567</v>
      </c>
      <c r="B51" s="339" t="s">
        <v>38</v>
      </c>
      <c r="C51" s="341" t="s">
        <v>44</v>
      </c>
      <c r="D51" s="412" t="s">
        <v>467</v>
      </c>
      <c r="E51" s="344" t="s">
        <v>555</v>
      </c>
      <c r="F51" s="344" t="s">
        <v>467</v>
      </c>
    </row>
    <row r="52" spans="1:6">
      <c r="A52" s="337" t="s">
        <v>567</v>
      </c>
      <c r="B52" s="339" t="s">
        <v>39</v>
      </c>
      <c r="C52" s="341" t="s">
        <v>45</v>
      </c>
      <c r="D52" s="412" t="s">
        <v>467</v>
      </c>
      <c r="E52" s="344" t="s">
        <v>555</v>
      </c>
      <c r="F52" s="344" t="s">
        <v>467</v>
      </c>
    </row>
    <row r="53" spans="1:6">
      <c r="A53" s="337" t="s">
        <v>567</v>
      </c>
      <c r="B53" s="339" t="s">
        <v>40</v>
      </c>
      <c r="C53" s="341" t="s">
        <v>46</v>
      </c>
      <c r="D53" s="412" t="s">
        <v>467</v>
      </c>
      <c r="E53" s="344" t="s">
        <v>555</v>
      </c>
      <c r="F53" s="344" t="s">
        <v>467</v>
      </c>
    </row>
    <row r="54" spans="1:6">
      <c r="A54" s="337" t="s">
        <v>567</v>
      </c>
      <c r="B54" s="339" t="s">
        <v>41</v>
      </c>
      <c r="C54" s="341" t="s">
        <v>468</v>
      </c>
      <c r="D54" s="412" t="s">
        <v>467</v>
      </c>
      <c r="E54" s="344" t="s">
        <v>555</v>
      </c>
      <c r="F54" s="344" t="s">
        <v>467</v>
      </c>
    </row>
    <row r="55" spans="1:6">
      <c r="A55" s="337" t="s">
        <v>567</v>
      </c>
      <c r="B55" s="339" t="s">
        <v>42</v>
      </c>
      <c r="C55" s="341" t="s">
        <v>47</v>
      </c>
      <c r="D55" s="412" t="s">
        <v>467</v>
      </c>
      <c r="E55" s="344" t="s">
        <v>555</v>
      </c>
      <c r="F55" s="344" t="s">
        <v>467</v>
      </c>
    </row>
    <row r="56" spans="1:6">
      <c r="A56" s="337" t="s">
        <v>567</v>
      </c>
      <c r="B56" s="339" t="s">
        <v>43</v>
      </c>
      <c r="C56" s="341" t="s">
        <v>48</v>
      </c>
      <c r="D56" s="412" t="s">
        <v>467</v>
      </c>
      <c r="E56" s="344" t="s">
        <v>555</v>
      </c>
      <c r="F56" s="344" t="s">
        <v>467</v>
      </c>
    </row>
    <row r="57" spans="1:6">
      <c r="A57" s="337" t="s">
        <v>567</v>
      </c>
      <c r="B57" s="339" t="s">
        <v>49</v>
      </c>
      <c r="C57" s="341" t="s">
        <v>50</v>
      </c>
      <c r="D57" s="412" t="s">
        <v>467</v>
      </c>
      <c r="E57" s="344" t="s">
        <v>555</v>
      </c>
      <c r="F57" s="344" t="s">
        <v>467</v>
      </c>
    </row>
    <row r="58" spans="1:6" ht="28.5">
      <c r="A58" s="337" t="s">
        <v>567</v>
      </c>
      <c r="B58" s="339" t="s">
        <v>469</v>
      </c>
      <c r="C58" s="341" t="s">
        <v>470</v>
      </c>
      <c r="D58" s="343" t="s">
        <v>572</v>
      </c>
      <c r="E58" s="344" t="s">
        <v>555</v>
      </c>
      <c r="F58" s="344" t="s">
        <v>467</v>
      </c>
    </row>
    <row r="59" spans="1:6" ht="28.5">
      <c r="A59" s="337" t="s">
        <v>567</v>
      </c>
      <c r="B59" s="339" t="s">
        <v>51</v>
      </c>
      <c r="C59" s="341" t="s">
        <v>57</v>
      </c>
      <c r="D59" s="343" t="s">
        <v>572</v>
      </c>
      <c r="E59" s="344" t="s">
        <v>555</v>
      </c>
      <c r="F59" s="344" t="s">
        <v>467</v>
      </c>
    </row>
    <row r="60" spans="1:6" ht="28.5">
      <c r="A60" s="337" t="s">
        <v>567</v>
      </c>
      <c r="B60" s="339" t="s">
        <v>52</v>
      </c>
      <c r="C60" s="341" t="s">
        <v>58</v>
      </c>
      <c r="D60" s="343" t="s">
        <v>572</v>
      </c>
      <c r="E60" s="344" t="s">
        <v>555</v>
      </c>
      <c r="F60" s="344" t="s">
        <v>467</v>
      </c>
    </row>
    <row r="61" spans="1:6" ht="28.5">
      <c r="A61" s="337" t="s">
        <v>567</v>
      </c>
      <c r="B61" s="339" t="s">
        <v>53</v>
      </c>
      <c r="C61" s="341" t="s">
        <v>59</v>
      </c>
      <c r="D61" s="343" t="s">
        <v>572</v>
      </c>
      <c r="E61" s="344" t="s">
        <v>555</v>
      </c>
      <c r="F61" s="344" t="s">
        <v>467</v>
      </c>
    </row>
    <row r="62" spans="1:6" ht="28.5">
      <c r="A62" s="337" t="s">
        <v>567</v>
      </c>
      <c r="B62" s="339" t="s">
        <v>54</v>
      </c>
      <c r="C62" s="341" t="s">
        <v>60</v>
      </c>
      <c r="D62" s="343" t="s">
        <v>572</v>
      </c>
      <c r="E62" s="344" t="s">
        <v>555</v>
      </c>
      <c r="F62" s="344" t="s">
        <v>467</v>
      </c>
    </row>
    <row r="63" spans="1:6" ht="28.5">
      <c r="A63" s="337" t="s">
        <v>567</v>
      </c>
      <c r="B63" s="339" t="s">
        <v>55</v>
      </c>
      <c r="C63" s="341" t="s">
        <v>61</v>
      </c>
      <c r="D63" s="343" t="s">
        <v>572</v>
      </c>
      <c r="E63" s="344" t="s">
        <v>555</v>
      </c>
      <c r="F63" s="344" t="s">
        <v>467</v>
      </c>
    </row>
    <row r="64" spans="1:6" ht="28.5">
      <c r="A64" s="337" t="s">
        <v>567</v>
      </c>
      <c r="B64" s="339" t="s">
        <v>56</v>
      </c>
      <c r="C64" s="341" t="s">
        <v>62</v>
      </c>
      <c r="D64" s="343" t="s">
        <v>572</v>
      </c>
      <c r="E64" s="344" t="s">
        <v>555</v>
      </c>
      <c r="F64" s="344" t="s">
        <v>467</v>
      </c>
    </row>
    <row r="65" spans="1:6">
      <c r="A65" s="337" t="s">
        <v>567</v>
      </c>
      <c r="B65" s="339" t="s">
        <v>63</v>
      </c>
      <c r="C65" s="341" t="s">
        <v>67</v>
      </c>
      <c r="D65" s="343" t="s">
        <v>467</v>
      </c>
      <c r="E65" s="344" t="s">
        <v>555</v>
      </c>
      <c r="F65" s="344" t="s">
        <v>467</v>
      </c>
    </row>
    <row r="66" spans="1:6">
      <c r="A66" s="337" t="s">
        <v>567</v>
      </c>
      <c r="B66" s="339" t="s">
        <v>64</v>
      </c>
      <c r="C66" s="341" t="s">
        <v>68</v>
      </c>
      <c r="D66" s="343" t="s">
        <v>467</v>
      </c>
      <c r="E66" s="344" t="s">
        <v>555</v>
      </c>
      <c r="F66" s="344" t="s">
        <v>467</v>
      </c>
    </row>
    <row r="67" spans="1:6">
      <c r="A67" s="337" t="s">
        <v>567</v>
      </c>
      <c r="B67" s="339" t="s">
        <v>65</v>
      </c>
      <c r="C67" s="341" t="s">
        <v>69</v>
      </c>
      <c r="D67" s="343" t="s">
        <v>467</v>
      </c>
      <c r="E67" s="344" t="s">
        <v>555</v>
      </c>
      <c r="F67" s="344" t="s">
        <v>467</v>
      </c>
    </row>
    <row r="68" spans="1:6">
      <c r="A68" s="337" t="s">
        <v>567</v>
      </c>
      <c r="B68" s="339" t="s">
        <v>66</v>
      </c>
      <c r="C68" s="341" t="s">
        <v>70</v>
      </c>
      <c r="D68" s="343" t="s">
        <v>467</v>
      </c>
      <c r="E68" s="344" t="s">
        <v>555</v>
      </c>
      <c r="F68" s="344" t="s">
        <v>467</v>
      </c>
    </row>
    <row r="69" spans="1:6">
      <c r="A69" s="337" t="s">
        <v>567</v>
      </c>
      <c r="B69" s="339" t="s">
        <v>71</v>
      </c>
      <c r="C69" s="341" t="s">
        <v>471</v>
      </c>
      <c r="D69" s="343" t="s">
        <v>472</v>
      </c>
      <c r="E69" s="344" t="s">
        <v>555</v>
      </c>
      <c r="F69" s="344" t="s">
        <v>472</v>
      </c>
    </row>
    <row r="70" spans="1:6">
      <c r="A70" s="337" t="s">
        <v>567</v>
      </c>
      <c r="B70" s="339" t="s">
        <v>72</v>
      </c>
      <c r="C70" s="341" t="s">
        <v>118</v>
      </c>
      <c r="D70" s="343" t="s">
        <v>467</v>
      </c>
      <c r="E70" s="344" t="s">
        <v>555</v>
      </c>
      <c r="F70" s="344" t="s">
        <v>467</v>
      </c>
    </row>
    <row r="71" spans="1:6" ht="28.5">
      <c r="A71" s="337" t="s">
        <v>567</v>
      </c>
      <c r="B71" s="339" t="s">
        <v>73</v>
      </c>
      <c r="C71" s="341" t="s">
        <v>119</v>
      </c>
      <c r="D71" s="343" t="s">
        <v>473</v>
      </c>
      <c r="E71" s="344" t="s">
        <v>568</v>
      </c>
      <c r="F71" s="344" t="s">
        <v>473</v>
      </c>
    </row>
    <row r="72" spans="1:6" ht="28.5">
      <c r="A72" s="337" t="s">
        <v>567</v>
      </c>
      <c r="B72" s="339" t="s">
        <v>74</v>
      </c>
      <c r="C72" s="341" t="s">
        <v>120</v>
      </c>
      <c r="D72" s="343" t="s">
        <v>473</v>
      </c>
      <c r="E72" s="344" t="s">
        <v>569</v>
      </c>
      <c r="F72" s="344" t="s">
        <v>473</v>
      </c>
    </row>
    <row r="73" spans="1:6">
      <c r="A73" s="337" t="s">
        <v>567</v>
      </c>
      <c r="B73" s="339" t="s">
        <v>75</v>
      </c>
      <c r="C73" s="341" t="s">
        <v>121</v>
      </c>
      <c r="D73" s="343" t="s">
        <v>467</v>
      </c>
      <c r="E73" s="344" t="s">
        <v>555</v>
      </c>
      <c r="F73" s="344" t="s">
        <v>467</v>
      </c>
    </row>
    <row r="74" spans="1:6">
      <c r="A74" s="337" t="s">
        <v>567</v>
      </c>
      <c r="B74" s="339" t="s">
        <v>76</v>
      </c>
      <c r="C74" s="341" t="s">
        <v>80</v>
      </c>
      <c r="D74" s="343" t="s">
        <v>474</v>
      </c>
      <c r="E74" s="344" t="s">
        <v>555</v>
      </c>
      <c r="F74" s="344" t="s">
        <v>474</v>
      </c>
    </row>
    <row r="75" spans="1:6">
      <c r="A75" s="337" t="s">
        <v>567</v>
      </c>
      <c r="B75" s="339" t="s">
        <v>77</v>
      </c>
      <c r="C75" s="341" t="s">
        <v>81</v>
      </c>
      <c r="D75" s="343" t="s">
        <v>132</v>
      </c>
      <c r="E75" s="344" t="s">
        <v>555</v>
      </c>
      <c r="F75" s="344" t="s">
        <v>132</v>
      </c>
    </row>
    <row r="76" spans="1:6" ht="28.5">
      <c r="A76" s="337" t="s">
        <v>567</v>
      </c>
      <c r="B76" s="339" t="s">
        <v>78</v>
      </c>
      <c r="C76" s="341" t="s">
        <v>82</v>
      </c>
      <c r="D76" s="343" t="s">
        <v>475</v>
      </c>
      <c r="E76" s="344" t="s">
        <v>555</v>
      </c>
      <c r="F76" s="344" t="s">
        <v>475</v>
      </c>
    </row>
    <row r="77" spans="1:6">
      <c r="A77" s="337" t="s">
        <v>567</v>
      </c>
      <c r="B77" s="339" t="s">
        <v>79</v>
      </c>
      <c r="C77" s="341" t="s">
        <v>83</v>
      </c>
      <c r="D77" s="343" t="s">
        <v>474</v>
      </c>
      <c r="E77" s="344" t="s">
        <v>555</v>
      </c>
      <c r="F77" s="344" t="s">
        <v>474</v>
      </c>
    </row>
    <row r="78" spans="1:6">
      <c r="A78" s="406" t="s">
        <v>567</v>
      </c>
      <c r="B78" s="407" t="s">
        <v>616</v>
      </c>
      <c r="C78" s="408" t="s">
        <v>619</v>
      </c>
      <c r="D78" s="410" t="s">
        <v>503</v>
      </c>
      <c r="E78" s="410" t="s">
        <v>503</v>
      </c>
      <c r="F78" s="410" t="s">
        <v>503</v>
      </c>
    </row>
    <row r="79" spans="1:6">
      <c r="A79" s="406" t="s">
        <v>567</v>
      </c>
      <c r="B79" s="407" t="s">
        <v>617</v>
      </c>
      <c r="C79" s="408" t="s">
        <v>620</v>
      </c>
      <c r="D79" s="410" t="s">
        <v>615</v>
      </c>
      <c r="E79" s="410" t="s">
        <v>615</v>
      </c>
      <c r="F79" s="410" t="s">
        <v>615</v>
      </c>
    </row>
    <row r="80" spans="1:6">
      <c r="A80" s="406" t="s">
        <v>567</v>
      </c>
      <c r="B80" s="407" t="s">
        <v>618</v>
      </c>
      <c r="C80" s="408" t="s">
        <v>621</v>
      </c>
      <c r="D80" s="410" t="s">
        <v>615</v>
      </c>
      <c r="E80" s="410" t="s">
        <v>615</v>
      </c>
      <c r="F80" s="410" t="s">
        <v>615</v>
      </c>
    </row>
    <row r="81" spans="1:6">
      <c r="A81" s="337" t="s">
        <v>567</v>
      </c>
      <c r="B81" s="339" t="s">
        <v>84</v>
      </c>
      <c r="C81" s="341" t="s">
        <v>92</v>
      </c>
      <c r="D81" s="343" t="s">
        <v>132</v>
      </c>
      <c r="E81" s="344" t="s">
        <v>555</v>
      </c>
      <c r="F81" s="344" t="s">
        <v>132</v>
      </c>
    </row>
    <row r="82" spans="1:6" ht="42.75">
      <c r="A82" s="337" t="s">
        <v>567</v>
      </c>
      <c r="B82" s="339" t="s">
        <v>85</v>
      </c>
      <c r="C82" s="341" t="s">
        <v>94</v>
      </c>
      <c r="D82" s="343" t="s">
        <v>476</v>
      </c>
      <c r="E82" s="344" t="s">
        <v>516</v>
      </c>
      <c r="F82" s="344" t="s">
        <v>476</v>
      </c>
    </row>
    <row r="83" spans="1:6" ht="42.75">
      <c r="A83" s="337" t="s">
        <v>567</v>
      </c>
      <c r="B83" s="339" t="s">
        <v>86</v>
      </c>
      <c r="C83" s="341" t="s">
        <v>93</v>
      </c>
      <c r="D83" s="343" t="s">
        <v>476</v>
      </c>
      <c r="E83" s="344" t="s">
        <v>516</v>
      </c>
      <c r="F83" s="344" t="s">
        <v>476</v>
      </c>
    </row>
    <row r="84" spans="1:6">
      <c r="A84" s="337" t="s">
        <v>567</v>
      </c>
      <c r="B84" s="339" t="s">
        <v>87</v>
      </c>
      <c r="C84" s="341" t="s">
        <v>95</v>
      </c>
      <c r="D84" s="343" t="s">
        <v>132</v>
      </c>
      <c r="E84" s="344" t="s">
        <v>555</v>
      </c>
      <c r="F84" s="344" t="s">
        <v>132</v>
      </c>
    </row>
    <row r="85" spans="1:6">
      <c r="A85" s="337" t="s">
        <v>567</v>
      </c>
      <c r="B85" s="339" t="s">
        <v>88</v>
      </c>
      <c r="C85" s="341" t="s">
        <v>96</v>
      </c>
      <c r="D85" s="343" t="s">
        <v>132</v>
      </c>
      <c r="E85" s="344" t="s">
        <v>555</v>
      </c>
      <c r="F85" s="344" t="s">
        <v>132</v>
      </c>
    </row>
    <row r="86" spans="1:6">
      <c r="A86" s="337" t="s">
        <v>567</v>
      </c>
      <c r="B86" s="339" t="s">
        <v>89</v>
      </c>
      <c r="C86" s="341" t="s">
        <v>97</v>
      </c>
      <c r="D86" s="343" t="s">
        <v>132</v>
      </c>
      <c r="E86" s="344" t="s">
        <v>555</v>
      </c>
      <c r="F86" s="344" t="s">
        <v>132</v>
      </c>
    </row>
    <row r="87" spans="1:6">
      <c r="A87" s="337" t="s">
        <v>567</v>
      </c>
      <c r="B87" s="339" t="s">
        <v>90</v>
      </c>
      <c r="C87" s="341" t="s">
        <v>98</v>
      </c>
      <c r="D87" s="343" t="s">
        <v>132</v>
      </c>
      <c r="E87" s="344" t="s">
        <v>555</v>
      </c>
      <c r="F87" s="344" t="s">
        <v>132</v>
      </c>
    </row>
    <row r="88" spans="1:6">
      <c r="A88" s="337" t="s">
        <v>567</v>
      </c>
      <c r="B88" s="339" t="s">
        <v>91</v>
      </c>
      <c r="C88" s="341" t="s">
        <v>99</v>
      </c>
      <c r="D88" s="343" t="s">
        <v>132</v>
      </c>
      <c r="E88" s="344" t="s">
        <v>555</v>
      </c>
      <c r="F88" s="344" t="s">
        <v>132</v>
      </c>
    </row>
    <row r="89" spans="1:6">
      <c r="A89" s="337" t="s">
        <v>567</v>
      </c>
      <c r="B89" s="339" t="s">
        <v>100</v>
      </c>
      <c r="C89" s="341" t="s">
        <v>108</v>
      </c>
      <c r="D89" s="343" t="s">
        <v>467</v>
      </c>
      <c r="E89" s="344" t="s">
        <v>555</v>
      </c>
      <c r="F89" s="344" t="s">
        <v>467</v>
      </c>
    </row>
    <row r="90" spans="1:6">
      <c r="A90" s="337" t="s">
        <v>567</v>
      </c>
      <c r="B90" s="339" t="s">
        <v>101</v>
      </c>
      <c r="C90" s="341" t="s">
        <v>109</v>
      </c>
      <c r="D90" s="343" t="s">
        <v>467</v>
      </c>
      <c r="E90" s="344" t="s">
        <v>555</v>
      </c>
      <c r="F90" s="344" t="s">
        <v>467</v>
      </c>
    </row>
    <row r="91" spans="1:6">
      <c r="A91" s="337" t="s">
        <v>567</v>
      </c>
      <c r="B91" s="339" t="s">
        <v>102</v>
      </c>
      <c r="C91" s="341" t="s">
        <v>110</v>
      </c>
      <c r="D91" s="343" t="s">
        <v>467</v>
      </c>
      <c r="E91" s="344" t="s">
        <v>555</v>
      </c>
      <c r="F91" s="344" t="s">
        <v>467</v>
      </c>
    </row>
    <row r="92" spans="1:6">
      <c r="A92" s="337" t="s">
        <v>567</v>
      </c>
      <c r="B92" s="339" t="s">
        <v>103</v>
      </c>
      <c r="C92" s="339" t="s">
        <v>111</v>
      </c>
      <c r="D92" s="343" t="s">
        <v>467</v>
      </c>
      <c r="E92" s="344" t="s">
        <v>555</v>
      </c>
      <c r="F92" s="344" t="s">
        <v>467</v>
      </c>
    </row>
    <row r="93" spans="1:6">
      <c r="A93" s="337" t="s">
        <v>567</v>
      </c>
      <c r="B93" s="339" t="s">
        <v>104</v>
      </c>
      <c r="C93" s="339" t="s">
        <v>112</v>
      </c>
      <c r="D93" s="343" t="s">
        <v>467</v>
      </c>
      <c r="E93" s="344" t="s">
        <v>555</v>
      </c>
      <c r="F93" s="344" t="s">
        <v>467</v>
      </c>
    </row>
    <row r="94" spans="1:6">
      <c r="A94" s="337" t="s">
        <v>567</v>
      </c>
      <c r="B94" s="339" t="s">
        <v>105</v>
      </c>
      <c r="C94" s="339" t="s">
        <v>477</v>
      </c>
      <c r="D94" s="343" t="s">
        <v>467</v>
      </c>
      <c r="E94" s="344" t="s">
        <v>555</v>
      </c>
      <c r="F94" s="344" t="s">
        <v>467</v>
      </c>
    </row>
    <row r="95" spans="1:6">
      <c r="A95" s="337" t="s">
        <v>567</v>
      </c>
      <c r="B95" s="339" t="s">
        <v>106</v>
      </c>
      <c r="C95" s="339" t="s">
        <v>113</v>
      </c>
      <c r="D95" s="343" t="s">
        <v>467</v>
      </c>
      <c r="E95" s="344" t="s">
        <v>555</v>
      </c>
      <c r="F95" s="344" t="s">
        <v>467</v>
      </c>
    </row>
    <row r="96" spans="1:6">
      <c r="A96" s="337" t="s">
        <v>567</v>
      </c>
      <c r="B96" s="339" t="s">
        <v>107</v>
      </c>
      <c r="C96" s="339" t="s">
        <v>114</v>
      </c>
      <c r="D96" s="343" t="s">
        <v>467</v>
      </c>
      <c r="E96" s="344" t="s">
        <v>555</v>
      </c>
      <c r="F96" s="344" t="s">
        <v>467</v>
      </c>
    </row>
    <row r="97" spans="1:6">
      <c r="A97" s="337" t="s">
        <v>567</v>
      </c>
      <c r="B97" s="339" t="s">
        <v>115</v>
      </c>
      <c r="C97" s="339" t="s">
        <v>478</v>
      </c>
      <c r="D97" s="343" t="s">
        <v>467</v>
      </c>
      <c r="E97" s="344" t="s">
        <v>555</v>
      </c>
      <c r="F97" s="344" t="s">
        <v>467</v>
      </c>
    </row>
    <row r="98" spans="1:6">
      <c r="A98" s="337" t="s">
        <v>567</v>
      </c>
      <c r="B98" s="339" t="s">
        <v>185</v>
      </c>
      <c r="C98" s="339" t="s">
        <v>479</v>
      </c>
      <c r="D98" s="343" t="s">
        <v>467</v>
      </c>
      <c r="E98" s="344" t="s">
        <v>555</v>
      </c>
      <c r="F98" s="344" t="s">
        <v>467</v>
      </c>
    </row>
    <row r="99" spans="1:6">
      <c r="A99" s="337" t="s">
        <v>567</v>
      </c>
      <c r="B99" s="339" t="s">
        <v>186</v>
      </c>
      <c r="C99" s="339" t="s">
        <v>187</v>
      </c>
      <c r="D99" s="343" t="s">
        <v>467</v>
      </c>
      <c r="E99" s="344" t="s">
        <v>555</v>
      </c>
      <c r="F99" s="344" t="s">
        <v>467</v>
      </c>
    </row>
    <row r="100" spans="1:6">
      <c r="A100" s="337" t="s">
        <v>567</v>
      </c>
      <c r="B100" s="339" t="s">
        <v>188</v>
      </c>
      <c r="C100" s="339" t="s">
        <v>189</v>
      </c>
      <c r="D100" s="343" t="s">
        <v>467</v>
      </c>
      <c r="E100" s="344" t="s">
        <v>555</v>
      </c>
      <c r="F100" s="344" t="s">
        <v>467</v>
      </c>
    </row>
    <row r="101" spans="1:6">
      <c r="A101" s="337" t="s">
        <v>567</v>
      </c>
      <c r="B101" s="339" t="s">
        <v>190</v>
      </c>
      <c r="C101" s="339" t="s">
        <v>191</v>
      </c>
      <c r="D101" s="343" t="s">
        <v>467</v>
      </c>
      <c r="E101" s="344" t="s">
        <v>555</v>
      </c>
      <c r="F101" s="344" t="s">
        <v>467</v>
      </c>
    </row>
    <row r="102" spans="1:6">
      <c r="A102" s="337" t="s">
        <v>567</v>
      </c>
      <c r="B102" s="339" t="s">
        <v>192</v>
      </c>
      <c r="C102" s="339" t="s">
        <v>193</v>
      </c>
      <c r="D102" s="343" t="s">
        <v>467</v>
      </c>
      <c r="E102" s="344" t="s">
        <v>555</v>
      </c>
      <c r="F102" s="344" t="s">
        <v>467</v>
      </c>
    </row>
    <row r="103" spans="1:6">
      <c r="A103" s="337" t="s">
        <v>567</v>
      </c>
      <c r="B103" s="339" t="s">
        <v>194</v>
      </c>
      <c r="C103" s="339" t="s">
        <v>195</v>
      </c>
      <c r="D103" s="343" t="s">
        <v>467</v>
      </c>
      <c r="E103" s="344" t="s">
        <v>555</v>
      </c>
      <c r="F103" s="344" t="s">
        <v>467</v>
      </c>
    </row>
    <row r="104" spans="1:6" ht="28.5">
      <c r="A104" s="337" t="s">
        <v>567</v>
      </c>
      <c r="B104" s="339" t="s">
        <v>480</v>
      </c>
      <c r="C104" s="343" t="s">
        <v>481</v>
      </c>
      <c r="D104" s="343" t="s">
        <v>467</v>
      </c>
      <c r="E104" s="344" t="s">
        <v>555</v>
      </c>
      <c r="F104" s="344" t="s">
        <v>467</v>
      </c>
    </row>
    <row r="105" spans="1:6">
      <c r="A105" s="337" t="s">
        <v>567</v>
      </c>
      <c r="B105" s="339" t="s">
        <v>116</v>
      </c>
      <c r="C105" s="339" t="s">
        <v>117</v>
      </c>
      <c r="D105" s="343" t="s">
        <v>133</v>
      </c>
      <c r="E105" s="344" t="s">
        <v>555</v>
      </c>
      <c r="F105" s="344" t="s">
        <v>133</v>
      </c>
    </row>
    <row r="106" spans="1:6" ht="42.75">
      <c r="A106" s="337" t="s">
        <v>567</v>
      </c>
      <c r="B106" s="339" t="s">
        <v>603</v>
      </c>
      <c r="C106" s="341" t="s">
        <v>604</v>
      </c>
      <c r="D106" s="343" t="s">
        <v>476</v>
      </c>
      <c r="E106" s="344" t="s">
        <v>516</v>
      </c>
      <c r="F106" s="344" t="s">
        <v>476</v>
      </c>
    </row>
    <row r="107" spans="1:6" ht="42.75">
      <c r="A107" s="337" t="s">
        <v>567</v>
      </c>
      <c r="B107" s="339" t="s">
        <v>605</v>
      </c>
      <c r="C107" s="341" t="s">
        <v>606</v>
      </c>
      <c r="D107" s="343" t="s">
        <v>476</v>
      </c>
      <c r="E107" s="344" t="s">
        <v>516</v>
      </c>
      <c r="F107" s="344" t="s">
        <v>476</v>
      </c>
    </row>
    <row r="108" spans="1:6">
      <c r="A108" s="337" t="s">
        <v>567</v>
      </c>
      <c r="B108" s="339" t="s">
        <v>607</v>
      </c>
      <c r="C108" s="341" t="s">
        <v>608</v>
      </c>
      <c r="D108" s="343" t="s">
        <v>132</v>
      </c>
      <c r="E108" s="344" t="s">
        <v>555</v>
      </c>
      <c r="F108" s="344" t="s">
        <v>132</v>
      </c>
    </row>
    <row r="109" spans="1:6">
      <c r="A109" s="337" t="s">
        <v>567</v>
      </c>
      <c r="B109" s="398" t="s">
        <v>482</v>
      </c>
      <c r="C109" s="397" t="s">
        <v>483</v>
      </c>
      <c r="D109" s="347" t="s">
        <v>484</v>
      </c>
      <c r="E109" s="399" t="s">
        <v>484</v>
      </c>
      <c r="F109" s="399" t="s">
        <v>484</v>
      </c>
    </row>
    <row r="110" spans="1:6">
      <c r="A110" s="337" t="s">
        <v>567</v>
      </c>
      <c r="B110" s="398" t="s">
        <v>485</v>
      </c>
      <c r="C110" s="397" t="s">
        <v>486</v>
      </c>
      <c r="D110" s="347" t="s">
        <v>484</v>
      </c>
      <c r="E110" s="399" t="s">
        <v>484</v>
      </c>
      <c r="F110" s="399" t="s">
        <v>484</v>
      </c>
    </row>
    <row r="111" spans="1:6">
      <c r="A111" s="337" t="s">
        <v>567</v>
      </c>
      <c r="B111" s="398" t="s">
        <v>487</v>
      </c>
      <c r="C111" s="397" t="s">
        <v>488</v>
      </c>
      <c r="D111" s="347" t="s">
        <v>484</v>
      </c>
      <c r="E111" s="399" t="s">
        <v>484</v>
      </c>
      <c r="F111" s="399" t="s">
        <v>484</v>
      </c>
    </row>
    <row r="112" spans="1:6">
      <c r="A112" s="337" t="s">
        <v>567</v>
      </c>
      <c r="B112" s="398" t="s">
        <v>489</v>
      </c>
      <c r="C112" s="397" t="s">
        <v>490</v>
      </c>
      <c r="D112" s="347" t="s">
        <v>484</v>
      </c>
      <c r="E112" s="399" t="s">
        <v>484</v>
      </c>
      <c r="F112" s="399" t="s">
        <v>484</v>
      </c>
    </row>
    <row r="113" spans="1:6">
      <c r="A113" s="337" t="s">
        <v>567</v>
      </c>
      <c r="B113" s="398" t="s">
        <v>491</v>
      </c>
      <c r="C113" s="397" t="s">
        <v>492</v>
      </c>
      <c r="D113" s="347" t="s">
        <v>484</v>
      </c>
      <c r="E113" s="399" t="s">
        <v>484</v>
      </c>
      <c r="F113" s="399" t="s">
        <v>484</v>
      </c>
    </row>
    <row r="114" spans="1:6">
      <c r="A114" s="337" t="s">
        <v>567</v>
      </c>
      <c r="B114" s="398" t="s">
        <v>493</v>
      </c>
      <c r="C114" s="397" t="s">
        <v>494</v>
      </c>
      <c r="D114" s="347" t="s">
        <v>484</v>
      </c>
      <c r="E114" s="399" t="s">
        <v>484</v>
      </c>
      <c r="F114" s="399" t="s">
        <v>484</v>
      </c>
    </row>
    <row r="115" spans="1:6">
      <c r="A115" s="337" t="s">
        <v>567</v>
      </c>
      <c r="B115" s="398" t="s">
        <v>495</v>
      </c>
      <c r="C115" s="397" t="s">
        <v>496</v>
      </c>
      <c r="D115" s="347" t="s">
        <v>484</v>
      </c>
      <c r="E115" s="399" t="s">
        <v>484</v>
      </c>
      <c r="F115" s="399" t="s">
        <v>484</v>
      </c>
    </row>
    <row r="116" spans="1:6">
      <c r="A116" s="337" t="s">
        <v>567</v>
      </c>
      <c r="B116" s="398" t="s">
        <v>497</v>
      </c>
      <c r="C116" s="397" t="s">
        <v>498</v>
      </c>
      <c r="D116" s="347" t="s">
        <v>484</v>
      </c>
      <c r="E116" s="399" t="s">
        <v>484</v>
      </c>
      <c r="F116" s="399" t="s">
        <v>484</v>
      </c>
    </row>
    <row r="117" spans="1:6">
      <c r="A117" s="337" t="s">
        <v>567</v>
      </c>
      <c r="B117" s="398" t="s">
        <v>499</v>
      </c>
      <c r="C117" s="397" t="s">
        <v>500</v>
      </c>
      <c r="D117" s="347" t="s">
        <v>484</v>
      </c>
      <c r="E117" s="399" t="s">
        <v>484</v>
      </c>
      <c r="F117" s="399" t="s">
        <v>484</v>
      </c>
    </row>
    <row r="118" spans="1:6">
      <c r="A118" s="337" t="s">
        <v>567</v>
      </c>
      <c r="B118" s="398" t="s">
        <v>501</v>
      </c>
      <c r="C118" s="397" t="s">
        <v>502</v>
      </c>
      <c r="D118" s="347" t="s">
        <v>503</v>
      </c>
      <c r="E118" s="399" t="s">
        <v>503</v>
      </c>
      <c r="F118" s="399" t="s">
        <v>503</v>
      </c>
    </row>
    <row r="119" spans="1:6">
      <c r="A119" s="337" t="s">
        <v>567</v>
      </c>
      <c r="B119" s="398" t="s">
        <v>504</v>
      </c>
      <c r="C119" s="397" t="s">
        <v>505</v>
      </c>
      <c r="D119" s="347" t="s">
        <v>503</v>
      </c>
      <c r="E119" s="399" t="s">
        <v>503</v>
      </c>
      <c r="F119" s="399" t="s">
        <v>503</v>
      </c>
    </row>
    <row r="120" spans="1:6">
      <c r="A120" s="337" t="s">
        <v>567</v>
      </c>
      <c r="B120" s="398" t="s">
        <v>506</v>
      </c>
      <c r="C120" s="397" t="s">
        <v>507</v>
      </c>
      <c r="D120" s="347" t="s">
        <v>503</v>
      </c>
      <c r="E120" s="399" t="s">
        <v>503</v>
      </c>
      <c r="F120" s="399" t="s">
        <v>503</v>
      </c>
    </row>
    <row r="121" spans="1:6">
      <c r="A121" s="337" t="s">
        <v>567</v>
      </c>
      <c r="B121" s="398" t="s">
        <v>508</v>
      </c>
      <c r="C121" s="397" t="s">
        <v>509</v>
      </c>
      <c r="D121" s="347" t="s">
        <v>503</v>
      </c>
      <c r="E121" s="399" t="s">
        <v>503</v>
      </c>
      <c r="F121" s="399" t="s">
        <v>503</v>
      </c>
    </row>
    <row r="122" spans="1:6">
      <c r="A122" s="337" t="s">
        <v>567</v>
      </c>
      <c r="B122" s="398" t="s">
        <v>510</v>
      </c>
      <c r="C122" s="397" t="s">
        <v>511</v>
      </c>
      <c r="D122" s="347" t="s">
        <v>503</v>
      </c>
      <c r="E122" s="399" t="s">
        <v>503</v>
      </c>
      <c r="F122" s="399" t="s">
        <v>503</v>
      </c>
    </row>
    <row r="123" spans="1:6">
      <c r="A123" s="337" t="s">
        <v>567</v>
      </c>
      <c r="B123" s="398" t="s">
        <v>512</v>
      </c>
      <c r="C123" s="397" t="s">
        <v>513</v>
      </c>
      <c r="D123" s="347" t="s">
        <v>484</v>
      </c>
      <c r="E123" s="347" t="s">
        <v>570</v>
      </c>
      <c r="F123" s="399" t="s">
        <v>484</v>
      </c>
    </row>
    <row r="124" spans="1:6">
      <c r="A124" s="337" t="s">
        <v>567</v>
      </c>
      <c r="B124" s="398" t="s">
        <v>514</v>
      </c>
      <c r="C124" s="397" t="s">
        <v>515</v>
      </c>
      <c r="D124" s="347" t="s">
        <v>516</v>
      </c>
      <c r="E124" s="399" t="s">
        <v>516</v>
      </c>
      <c r="F124" s="399" t="s">
        <v>516</v>
      </c>
    </row>
    <row r="125" spans="1:6">
      <c r="A125" s="337" t="s">
        <v>567</v>
      </c>
      <c r="B125" s="398" t="s">
        <v>517</v>
      </c>
      <c r="C125" s="397" t="s">
        <v>518</v>
      </c>
      <c r="D125" s="347" t="s">
        <v>516</v>
      </c>
      <c r="E125" s="399" t="s">
        <v>516</v>
      </c>
      <c r="F125" s="399" t="s">
        <v>516</v>
      </c>
    </row>
    <row r="126" spans="1:6">
      <c r="A126" s="337" t="s">
        <v>567</v>
      </c>
      <c r="B126" s="398" t="s">
        <v>519</v>
      </c>
      <c r="C126" s="397" t="s">
        <v>520</v>
      </c>
      <c r="D126" s="347" t="s">
        <v>516</v>
      </c>
      <c r="E126" s="399" t="s">
        <v>516</v>
      </c>
      <c r="F126" s="399" t="s">
        <v>516</v>
      </c>
    </row>
    <row r="127" spans="1:6">
      <c r="A127" s="337" t="s">
        <v>567</v>
      </c>
      <c r="B127" s="398" t="s">
        <v>521</v>
      </c>
      <c r="C127" s="397" t="s">
        <v>522</v>
      </c>
      <c r="D127" s="347" t="s">
        <v>516</v>
      </c>
      <c r="E127" s="399" t="s">
        <v>516</v>
      </c>
      <c r="F127" s="399" t="s">
        <v>516</v>
      </c>
    </row>
    <row r="128" spans="1:6">
      <c r="A128" s="337" t="s">
        <v>567</v>
      </c>
      <c r="B128" s="398" t="s">
        <v>523</v>
      </c>
      <c r="C128" s="397" t="s">
        <v>524</v>
      </c>
      <c r="D128" s="347" t="s">
        <v>516</v>
      </c>
      <c r="E128" s="399" t="s">
        <v>516</v>
      </c>
      <c r="F128" s="399" t="s">
        <v>516</v>
      </c>
    </row>
    <row r="129" spans="1:6">
      <c r="A129" s="337" t="s">
        <v>567</v>
      </c>
      <c r="B129" s="398" t="s">
        <v>525</v>
      </c>
      <c r="C129" s="397" t="s">
        <v>526</v>
      </c>
      <c r="D129" s="347" t="s">
        <v>516</v>
      </c>
      <c r="E129" s="399" t="s">
        <v>516</v>
      </c>
      <c r="F129" s="399" t="s">
        <v>516</v>
      </c>
    </row>
    <row r="130" spans="1:6">
      <c r="A130" s="337" t="s">
        <v>567</v>
      </c>
      <c r="B130" s="398" t="s">
        <v>527</v>
      </c>
      <c r="C130" s="397" t="s">
        <v>528</v>
      </c>
      <c r="D130" s="347" t="s">
        <v>516</v>
      </c>
      <c r="E130" s="399" t="s">
        <v>516</v>
      </c>
      <c r="F130" s="399" t="s">
        <v>516</v>
      </c>
    </row>
    <row r="131" spans="1:6">
      <c r="A131" s="337" t="s">
        <v>567</v>
      </c>
      <c r="B131" s="398" t="s">
        <v>529</v>
      </c>
      <c r="C131" s="397" t="s">
        <v>530</v>
      </c>
      <c r="D131" s="347" t="s">
        <v>516</v>
      </c>
      <c r="E131" s="399" t="s">
        <v>516</v>
      </c>
      <c r="F131" s="399" t="s">
        <v>516</v>
      </c>
    </row>
    <row r="132" spans="1:6">
      <c r="A132" s="337" t="s">
        <v>567</v>
      </c>
      <c r="B132" s="398" t="s">
        <v>531</v>
      </c>
      <c r="C132" s="397" t="s">
        <v>532</v>
      </c>
      <c r="D132" s="347" t="s">
        <v>516</v>
      </c>
      <c r="E132" s="399" t="s">
        <v>516</v>
      </c>
      <c r="F132" s="399" t="s">
        <v>516</v>
      </c>
    </row>
    <row r="133" spans="1:6">
      <c r="A133" s="337" t="s">
        <v>567</v>
      </c>
      <c r="B133" s="398" t="s">
        <v>533</v>
      </c>
      <c r="C133" s="397" t="s">
        <v>534</v>
      </c>
      <c r="D133" s="347" t="s">
        <v>516</v>
      </c>
      <c r="E133" s="399" t="s">
        <v>516</v>
      </c>
      <c r="F133" s="399" t="s">
        <v>516</v>
      </c>
    </row>
    <row r="134" spans="1:6">
      <c r="A134" s="337" t="s">
        <v>567</v>
      </c>
      <c r="B134" s="398" t="s">
        <v>535</v>
      </c>
      <c r="C134" s="397" t="s">
        <v>536</v>
      </c>
      <c r="D134" s="347" t="s">
        <v>516</v>
      </c>
      <c r="E134" s="399" t="s">
        <v>516</v>
      </c>
      <c r="F134" s="399" t="s">
        <v>516</v>
      </c>
    </row>
    <row r="135" spans="1:6">
      <c r="A135" s="337" t="s">
        <v>567</v>
      </c>
      <c r="B135" s="398" t="s">
        <v>537</v>
      </c>
      <c r="C135" s="397" t="s">
        <v>538</v>
      </c>
      <c r="D135" s="347" t="s">
        <v>503</v>
      </c>
      <c r="E135" s="399" t="s">
        <v>503</v>
      </c>
      <c r="F135" s="399" t="s">
        <v>503</v>
      </c>
    </row>
    <row r="136" spans="1:6">
      <c r="A136" s="337" t="s">
        <v>567</v>
      </c>
      <c r="B136" s="398" t="s">
        <v>539</v>
      </c>
      <c r="C136" s="397" t="s">
        <v>540</v>
      </c>
      <c r="D136" s="347" t="s">
        <v>503</v>
      </c>
      <c r="E136" s="399" t="s">
        <v>503</v>
      </c>
      <c r="F136" s="399" t="s">
        <v>503</v>
      </c>
    </row>
    <row r="137" spans="1:6">
      <c r="A137" s="337" t="s">
        <v>567</v>
      </c>
      <c r="B137" s="398" t="s">
        <v>541</v>
      </c>
      <c r="C137" s="397" t="s">
        <v>542</v>
      </c>
      <c r="D137" s="347" t="s">
        <v>503</v>
      </c>
      <c r="E137" s="399" t="s">
        <v>503</v>
      </c>
      <c r="F137" s="399" t="s">
        <v>503</v>
      </c>
    </row>
    <row r="138" spans="1:6">
      <c r="A138" s="406" t="s">
        <v>567</v>
      </c>
      <c r="B138" s="409" t="s">
        <v>612</v>
      </c>
      <c r="C138" s="409" t="s">
        <v>609</v>
      </c>
      <c r="D138" s="413" t="s">
        <v>503</v>
      </c>
      <c r="E138" s="409" t="s">
        <v>503</v>
      </c>
      <c r="F138" s="409" t="s">
        <v>503</v>
      </c>
    </row>
    <row r="139" spans="1:6">
      <c r="A139" s="406" t="s">
        <v>567</v>
      </c>
      <c r="B139" s="409" t="s">
        <v>613</v>
      </c>
      <c r="C139" s="409" t="s">
        <v>610</v>
      </c>
      <c r="D139" s="410" t="s">
        <v>615</v>
      </c>
      <c r="E139" s="410" t="s">
        <v>615</v>
      </c>
      <c r="F139" s="410" t="s">
        <v>615</v>
      </c>
    </row>
    <row r="140" spans="1:6">
      <c r="A140" s="406" t="s">
        <v>567</v>
      </c>
      <c r="B140" s="409" t="s">
        <v>614</v>
      </c>
      <c r="C140" s="409" t="s">
        <v>611</v>
      </c>
      <c r="D140" s="410" t="s">
        <v>615</v>
      </c>
      <c r="E140" s="410" t="s">
        <v>615</v>
      </c>
      <c r="F140" s="410" t="s">
        <v>615</v>
      </c>
    </row>
    <row r="142" spans="1:6" ht="15">
      <c r="E142" s="414" t="s">
        <v>571</v>
      </c>
    </row>
    <row r="146" spans="7:7">
      <c r="G146" s="337"/>
    </row>
    <row r="147" spans="7:7">
      <c r="G147" s="337"/>
    </row>
    <row r="148" spans="7:7">
      <c r="G148" s="337"/>
    </row>
    <row r="149" spans="7:7">
      <c r="G149" s="337"/>
    </row>
  </sheetData>
  <sheetProtection selectLockedCells="1" selectUnlockedCells="1"/>
  <phoneticPr fontId="2" type="noConversion"/>
  <pageMargins left="0.75" right="0.75" top="1" bottom="1" header="0.5" footer="0.5"/>
  <pageSetup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DPH 1 - Budget Summary</vt:lpstr>
      <vt:lpstr>DPH 2 - CRDC</vt:lpstr>
      <vt:lpstr>DPH 3 - Salaries&amp;Benefits</vt:lpstr>
      <vt:lpstr>DPH 4 - Operating Exp</vt:lpstr>
      <vt:lpstr>DPH 5 - CapitalExpenses</vt:lpstr>
      <vt:lpstr>DPH 6 - Indirect</vt:lpstr>
      <vt:lpstr>DPH 7- Bgt Jst (as instructed) </vt:lpstr>
      <vt:lpstr>DROPDOWN FUND SOURCES</vt:lpstr>
      <vt:lpstr>DROPDOWN BHS SERVICE TYPES</vt:lpstr>
      <vt:lpstr>DROPDOWN CONTRACT TYPE</vt:lpstr>
      <vt:lpstr>CONTRACTTYPE</vt:lpstr>
      <vt:lpstr>MHFUNDSRC</vt:lpstr>
      <vt:lpstr>NONDPHFUNDSRC</vt:lpstr>
      <vt:lpstr>OTHERDPHFUNDSRC</vt:lpstr>
      <vt:lpstr>'DPH 1 - Budget Summary'!Print_Area</vt:lpstr>
      <vt:lpstr>'DPH 2 - CRDC'!Print_Area</vt:lpstr>
      <vt:lpstr>'DPH 3 - Salaries&amp;Benefits'!Print_Area</vt:lpstr>
      <vt:lpstr>'DPH 4 - Operating Exp'!Print_Area</vt:lpstr>
      <vt:lpstr>'DPH 5 - CapitalExpenses'!Print_Area</vt:lpstr>
      <vt:lpstr>'DPH 6 - Indirect'!Print_Area</vt:lpstr>
      <vt:lpstr>'DPH 7- Bgt Jst (as instructed) '!Print_Area</vt:lpstr>
      <vt:lpstr>SAFUNDSRC</vt:lpstr>
      <vt:lpstr>SVCMODE</vt:lpstr>
    </vt:vector>
  </TitlesOfParts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y chen</dc:creator>
  <cp:lastModifiedBy>Windows User</cp:lastModifiedBy>
  <cp:lastPrinted>2018-07-06T17:59:44Z</cp:lastPrinted>
  <dcterms:created xsi:type="dcterms:W3CDTF">2008-07-29T17:08:51Z</dcterms:created>
  <dcterms:modified xsi:type="dcterms:W3CDTF">2018-07-12T16:44:09Z</dcterms:modified>
</cp:coreProperties>
</file>