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NTRACTS\101GROVE\JOANNA\RFPs\RFP 40-2018\A-1\"/>
    </mc:Choice>
  </mc:AlternateContent>
  <bookViews>
    <workbookView xWindow="-15" yWindow="-15" windowWidth="22830" windowHeight="4710"/>
  </bookViews>
  <sheets>
    <sheet name="Proposal Cost" sheetId="2" r:id="rId1"/>
    <sheet name="Deliverables Payment Schedule" sheetId="1" state="hidden" r:id="rId2"/>
    <sheet name="Optional (Not Scored)" sheetId="3" state="hidden" r:id="rId3"/>
  </sheets>
  <definedNames>
    <definedName name="_xlnm.Print_Area" localSheetId="0">'Proposal Cost'!$A$1:$E$47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4" i="2" l="1"/>
  <c r="E25" i="2"/>
  <c r="E24" i="2"/>
  <c r="E23" i="2"/>
  <c r="E22" i="2"/>
  <c r="E21" i="2"/>
  <c r="E20" i="2"/>
  <c r="E19" i="2"/>
  <c r="E18" i="2"/>
  <c r="E13" i="2"/>
  <c r="E14" i="2"/>
  <c r="E21" i="1" l="1"/>
  <c r="E8" i="2"/>
  <c r="E9" i="2"/>
  <c r="E10" i="2"/>
  <c r="E11" i="2"/>
  <c r="E12" i="2"/>
  <c r="E5" i="2"/>
  <c r="F21" i="1" s="1"/>
  <c r="F13" i="1" s="1"/>
  <c r="H12" i="1" s="1"/>
  <c r="F16" i="1" l="1"/>
  <c r="H14" i="1" s="1"/>
  <c r="F10" i="1"/>
  <c r="H9" i="1" s="1"/>
  <c r="I9" i="1" s="1"/>
  <c r="F7" i="1"/>
  <c r="H5" i="1" s="1"/>
  <c r="I5" i="1" s="1"/>
  <c r="L5" i="1" s="1"/>
  <c r="J12" i="1"/>
  <c r="I12" i="1"/>
  <c r="K12" i="1"/>
  <c r="H11" i="1"/>
  <c r="F19" i="1"/>
  <c r="H15" i="1" l="1"/>
  <c r="H16" i="1" s="1"/>
  <c r="K5" i="1"/>
  <c r="J9" i="1"/>
  <c r="J5" i="1"/>
  <c r="K9" i="1"/>
  <c r="H6" i="1"/>
  <c r="H7" i="1" s="1"/>
  <c r="H8" i="1"/>
  <c r="J8" i="1" s="1"/>
  <c r="L9" i="1" s="1"/>
  <c r="I11" i="1"/>
  <c r="H13" i="1"/>
  <c r="J11" i="1"/>
  <c r="L12" i="1" s="1"/>
  <c r="K11" i="1"/>
  <c r="K13" i="1" s="1"/>
  <c r="H18" i="1"/>
  <c r="H17" i="1"/>
  <c r="K8" i="1" l="1"/>
  <c r="K10" i="1" s="1"/>
  <c r="K15" i="1"/>
  <c r="I6" i="1"/>
  <c r="L6" i="1" s="1"/>
  <c r="J15" i="1"/>
  <c r="I15" i="1"/>
  <c r="K6" i="1"/>
  <c r="K7" i="1" s="1"/>
  <c r="J6" i="1"/>
  <c r="I8" i="1"/>
  <c r="H10" i="1"/>
  <c r="L11" i="1"/>
  <c r="I18" i="1"/>
  <c r="J18" i="1"/>
  <c r="K18" i="1"/>
  <c r="I17" i="1"/>
  <c r="J17" i="1"/>
  <c r="K17" i="1"/>
  <c r="H19" i="1"/>
  <c r="H21" i="1" s="1"/>
  <c r="J14" i="1"/>
  <c r="K14" i="1"/>
  <c r="I14" i="1"/>
  <c r="L14" i="1" s="1"/>
  <c r="K16" i="1" l="1"/>
  <c r="L15" i="1"/>
  <c r="L8" i="1"/>
  <c r="L17" i="1"/>
  <c r="K19" i="1"/>
  <c r="L18" i="1"/>
  <c r="L20" i="1" l="1"/>
  <c r="L21" i="1" s="1"/>
</calcChain>
</file>

<file path=xl/comments1.xml><?xml version="1.0" encoding="utf-8"?>
<comments xmlns="http://schemas.openxmlformats.org/spreadsheetml/2006/main">
  <authors>
    <author>JOANNA LI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Enter total costs for Wave 1
</t>
        </r>
      </text>
    </comment>
  </commentList>
</comments>
</file>

<file path=xl/sharedStrings.xml><?xml version="1.0" encoding="utf-8"?>
<sst xmlns="http://schemas.openxmlformats.org/spreadsheetml/2006/main" count="102" uniqueCount="83">
  <si>
    <t>Phase</t>
  </si>
  <si>
    <t>Phase 0</t>
  </si>
  <si>
    <t>Phase 1</t>
  </si>
  <si>
    <t>Phase 2</t>
  </si>
  <si>
    <t>Phase 3</t>
  </si>
  <si>
    <t>Phase 4</t>
  </si>
  <si>
    <t>Payment
Period
Total 
Amount</t>
  </si>
  <si>
    <t>Payment
Period</t>
  </si>
  <si>
    <t>Phase-Specific
Deliverable
Number</t>
  </si>
  <si>
    <t xml:space="preserve">Final </t>
  </si>
  <si>
    <t>Post Warranty Period</t>
  </si>
  <si>
    <t>Total
Attributable
Percent</t>
  </si>
  <si>
    <t>Total
Attributable
Amount</t>
  </si>
  <si>
    <t>Phase
Attributable
Percent</t>
  </si>
  <si>
    <t>Phase
Attributable
Amount</t>
  </si>
  <si>
    <t>ID #1</t>
  </si>
  <si>
    <t>ID #10</t>
  </si>
  <si>
    <t>ID #16</t>
  </si>
  <si>
    <t>ID #22</t>
  </si>
  <si>
    <t>ID #36</t>
  </si>
  <si>
    <t>SFDPH Deliverable-Based Payment Schedule</t>
  </si>
  <si>
    <t>Optional Items</t>
  </si>
  <si>
    <t>Optional modules</t>
  </si>
  <si>
    <t>Rate card</t>
  </si>
  <si>
    <t>The following items are NOT required to achieve full functionality of the proposed system.</t>
  </si>
  <si>
    <t>Instructions:</t>
  </si>
  <si>
    <t>Travel</t>
  </si>
  <si>
    <t>List any items and their respective cost on this sheet.</t>
  </si>
  <si>
    <t>For travel expenses</t>
  </si>
  <si>
    <t xml:space="preserve"> Deliverables, including travel (travel should be bid at the CONUS rate (https://www.gsa.gov/travel/plan-book/per-diem-rates) in effect at the time of the bid.</t>
  </si>
  <si>
    <t>Budget Form Page 2</t>
  </si>
  <si>
    <t>Budget Form Page 3</t>
  </si>
  <si>
    <t>Unit Cost Per Chart</t>
  </si>
  <si>
    <t>Total Estimated Cost</t>
  </si>
  <si>
    <t>Estimated Charts</t>
  </si>
  <si>
    <r>
      <rPr>
        <b/>
        <u/>
        <sz val="8"/>
        <color theme="1"/>
        <rFont val="Calibri"/>
        <family val="2"/>
        <scheme val="minor"/>
      </rPr>
      <t>Wave 2 and 3: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Volume and timeline estimates for Waves 2 and 3 is unavailable at this time and will be determined on a later date.  Vendors may include optional services for Waves 2 and 3 as part of the proposal submission (Please clearly identify optional services and costs related to Waves 2 and 3 in your submission, optional items will not be scored.) Department reserves the right to procure optional services on a similar deliverable based schedule as Wave 1. </t>
    </r>
  </si>
  <si>
    <t>Optional Wave 1 Additional 5,000 Charts</t>
  </si>
  <si>
    <t>Optional Wave 1 Additional 10,000 Charts</t>
  </si>
  <si>
    <t>Optional Wave 1 Additional 30,000 Charts</t>
  </si>
  <si>
    <t>Optional Wave 1 Additional 50,000 Charts</t>
  </si>
  <si>
    <t>Deliverable
Payment
80%</t>
  </si>
  <si>
    <t>Deferred
Payment
until next
deliverable
10%</t>
  </si>
  <si>
    <t>Deferred
Payment
Until All
Phases Are
Complete
10%</t>
  </si>
  <si>
    <r>
      <t xml:space="preserve">
Chart Abstraction Completions
</t>
    </r>
    <r>
      <rPr>
        <sz val="11"/>
        <color theme="1"/>
        <rFont val="Calibri"/>
        <family val="2"/>
        <scheme val="minor"/>
      </rPr>
      <t xml:space="preserve">
List of Deliverables</t>
    </r>
  </si>
  <si>
    <t>Completion of 100% of all Charts by 7/15/19</t>
  </si>
  <si>
    <t>Completion of 60% of all Charts by 6/1/19</t>
  </si>
  <si>
    <t>Completion of 20% of all Charts by 4/1/19</t>
  </si>
  <si>
    <t>Completion of 60% of all Charts by 5/1/19</t>
  </si>
  <si>
    <t>Completion of 80% of all Charts by 7/1/19</t>
  </si>
  <si>
    <t>Total Scored Cost</t>
  </si>
  <si>
    <t>Optional Wave 1 Additional 15,000 Charts</t>
  </si>
  <si>
    <t>Optional Wave 1 Additional 20,000 Charts</t>
  </si>
  <si>
    <t>Optional Wave 1 Additional 25,000 Charts</t>
  </si>
  <si>
    <t>Optional Wave 1 Additional 40,000 Charts</t>
  </si>
  <si>
    <r>
      <rPr>
        <b/>
        <u/>
        <sz val="8"/>
        <color theme="1"/>
        <rFont val="Calibri"/>
        <family val="2"/>
        <scheme val="minor"/>
      </rPr>
      <t>Scope of Work and Contractor Tasks: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Unit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cost per chart must include all scope of work, tasks and deliverables stated in RFP 40-2018.</t>
    </r>
  </si>
  <si>
    <r>
      <t>Chart Abstraction Data Areas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include, but are not limited to: Problem List, Medical History, Family History, Social History, Surgical History, Future Orders, Standing Orders, OB History, Anticoagulation Episodes. </t>
    </r>
  </si>
  <si>
    <t>Problem List </t>
  </si>
  <si>
    <t>Medical History </t>
  </si>
  <si>
    <t>Surgical History </t>
  </si>
  <si>
    <t>Future orders </t>
  </si>
  <si>
    <t>Standing orders </t>
  </si>
  <si>
    <t>OB History </t>
  </si>
  <si>
    <t>Anticoagulation episodes </t>
  </si>
  <si>
    <t>For small number of patients, it may involve abstracting without the problem list being pre-populated with ICD-10 conversion. </t>
  </si>
  <si>
    <t>Since these will be imported via HL7 for majority of patients, this mostly involves abstracting the text associated with the problem into the appropriate ICD-10 problem-specific note. </t>
  </si>
  <si>
    <t xml:space="preserve">Abstracting text </t>
  </si>
  <si>
    <t>Family history </t>
  </si>
  <si>
    <t>Social History </t>
  </si>
  <si>
    <r>
      <rPr>
        <i/>
        <sz val="8"/>
        <color theme="1"/>
        <rFont val="Calibri"/>
        <family val="2"/>
        <scheme val="minor"/>
      </rPr>
      <t>Notes:</t>
    </r>
    <r>
      <rPr>
        <b/>
        <u/>
        <sz val="8"/>
        <color theme="1"/>
        <rFont val="Calibri"/>
        <family val="2"/>
        <scheme val="minor"/>
      </rPr>
      <t xml:space="preserve">
Wave 1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SFDPH current expects a volume of 10,000 charts, including preparation for Epic Go-Live on August 3, 2019. Wave 1 Chart Abstraction must be completed by July 15, 2019.</t>
    </r>
  </si>
  <si>
    <t>Wave 1 Chart Abstraction</t>
  </si>
  <si>
    <r>
      <t xml:space="preserve">Wave 1 Chart Abstraction Deliverables (Scored)
</t>
    </r>
    <r>
      <rPr>
        <b/>
        <sz val="8"/>
        <color theme="1"/>
        <rFont val="Calibri"/>
        <family val="2"/>
        <scheme val="minor"/>
      </rPr>
      <t>Wave 1 chart abstraction must be completed by 7/15/19.</t>
    </r>
  </si>
  <si>
    <r>
      <t xml:space="preserve">Wave 1 Chart Abstraction Deliverables (Optional)
</t>
    </r>
    <r>
      <rPr>
        <b/>
        <sz val="8"/>
        <color theme="1"/>
        <rFont val="Calibri"/>
        <family val="2"/>
        <scheme val="minor"/>
      </rPr>
      <t>Wave 1 chart abstraction must be completed by 7/15/19.</t>
    </r>
  </si>
  <si>
    <r>
      <rPr>
        <b/>
        <u/>
        <sz val="8"/>
        <color theme="1"/>
        <rFont val="Calibri"/>
        <family val="2"/>
        <scheme val="minor"/>
      </rPr>
      <t xml:space="preserve">Payment: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Payment to selected contractor will be based on the number of charts abstracted at 100% accuracy. Accuracy will be verified with the selected contractor’s proposed methodology approved by the City. City reserves the right to negotiate a payment schedule based on the firm's proposed rates.</t>
    </r>
  </si>
  <si>
    <r>
      <t xml:space="preserve">Wave 2 and 3 Chart Abstraction Deliverables (Optional)
</t>
    </r>
    <r>
      <rPr>
        <b/>
        <sz val="8"/>
        <color theme="1"/>
        <rFont val="Calibri"/>
        <family val="2"/>
        <scheme val="minor"/>
      </rPr>
      <t>Wave 2 and 3 chart abstraction timelines and estimates unavailable at this time.</t>
    </r>
  </si>
  <si>
    <t>Optional Wave 2 and 3 Additional 5,000 Charts</t>
  </si>
  <si>
    <t>Optional Wave 2 and 3 Additional 10,000 Charts</t>
  </si>
  <si>
    <t>Optional Wave 2 and 3 Additional 15,000 Charts</t>
  </si>
  <si>
    <t>Optional Wave 2 and 3 Additional 20,000 Charts</t>
  </si>
  <si>
    <t>Optional Wave 2 and 3 Additional 25,000 Charts</t>
  </si>
  <si>
    <t>Optional Wave 2 and 3 Additional 30,000 Charts</t>
  </si>
  <si>
    <t>Optional Wave 2 and 3 Additional 40,000 Charts</t>
  </si>
  <si>
    <t>Optional Wave 2 and 3 Additional 50,000 Charts</t>
  </si>
  <si>
    <r>
      <rPr>
        <b/>
        <sz val="11"/>
        <color theme="1"/>
        <rFont val="Calibri"/>
        <family val="2"/>
        <scheme val="minor"/>
      </rPr>
      <t>Updated Budget Form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RFP 40-2018 MANUAL CHART ABSTRACTION SERVICES FOR THE DEPARTMENT OF PUBLIC HEALTH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</si>
</sst>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0" fontId="0" fillId="0" borderId="0" xfId="0" applyFont="1"/>
    <xf numFmtId="0" fontId="2" fillId="2" borderId="0" xfId="0" applyFont="1" applyFill="1" applyBorder="1"/>
    <xf numFmtId="0" fontId="0" fillId="2" borderId="0" xfId="0" applyFont="1" applyFill="1" applyBorder="1"/>
    <xf numFmtId="0" fontId="2" fillId="2" borderId="1" xfId="0" applyFont="1" applyFill="1" applyBorder="1"/>
    <xf numFmtId="0" fontId="0" fillId="2" borderId="0" xfId="0" applyFont="1" applyFill="1"/>
    <xf numFmtId="164" fontId="0" fillId="0" borderId="0" xfId="0" applyNumberFormat="1" applyFont="1"/>
    <xf numFmtId="0" fontId="0" fillId="0" borderId="0" xfId="0" applyFont="1" applyAlignment="1">
      <alignment horizontal="left" inden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6" fontId="0" fillId="0" borderId="0" xfId="0" applyNumberFormat="1" applyProtection="1">
      <protection locked="0"/>
    </xf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indent="1"/>
    </xf>
    <xf numFmtId="0" fontId="10" fillId="0" borderId="0" xfId="0" applyFont="1" applyProtection="1"/>
    <xf numFmtId="0" fontId="0" fillId="3" borderId="0" xfId="0" applyFont="1" applyFill="1"/>
    <xf numFmtId="44" fontId="2" fillId="3" borderId="1" xfId="0" applyNumberFormat="1" applyFont="1" applyFill="1" applyBorder="1" applyAlignment="1">
      <alignment horizontal="center"/>
    </xf>
    <xf numFmtId="0" fontId="5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right" vertical="center"/>
    </xf>
    <xf numFmtId="0" fontId="7" fillId="4" borderId="0" xfId="0" applyFont="1" applyFill="1" applyAlignment="1" applyProtection="1">
      <alignment wrapText="1"/>
    </xf>
    <xf numFmtId="0" fontId="7" fillId="5" borderId="0" xfId="0" applyFont="1" applyFill="1" applyAlignment="1" applyProtection="1">
      <alignment wrapText="1"/>
    </xf>
    <xf numFmtId="0" fontId="5" fillId="5" borderId="0" xfId="0" applyFont="1" applyFill="1" applyAlignment="1" applyProtection="1">
      <alignment horizontal="left" vertical="center" wrapText="1"/>
    </xf>
    <xf numFmtId="0" fontId="6" fillId="0" borderId="0" xfId="0" applyFont="1" applyBorder="1" applyProtection="1"/>
    <xf numFmtId="0" fontId="6" fillId="0" borderId="6" xfId="0" applyFont="1" applyBorder="1" applyProtection="1"/>
    <xf numFmtId="166" fontId="9" fillId="3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wrapText="1"/>
    </xf>
    <xf numFmtId="0" fontId="8" fillId="5" borderId="0" xfId="0" applyFont="1" applyFill="1" applyAlignment="1" applyProtection="1">
      <alignment horizontal="center" wrapText="1"/>
    </xf>
    <xf numFmtId="0" fontId="9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/>
    <xf numFmtId="0" fontId="8" fillId="4" borderId="0" xfId="0" applyFont="1" applyFill="1" applyAlignment="1" applyProtection="1">
      <alignment horizontal="center" vertical="center"/>
    </xf>
    <xf numFmtId="164" fontId="8" fillId="4" borderId="0" xfId="0" applyNumberFormat="1" applyFont="1" applyFill="1" applyBorder="1" applyProtection="1"/>
    <xf numFmtId="0" fontId="12" fillId="5" borderId="0" xfId="0" applyFont="1" applyFill="1" applyAlignment="1" applyProtection="1"/>
    <xf numFmtId="0" fontId="8" fillId="5" borderId="0" xfId="0" applyFont="1" applyFill="1" applyAlignment="1" applyProtection="1">
      <alignment horizontal="center" vertical="center"/>
    </xf>
    <xf numFmtId="165" fontId="9" fillId="4" borderId="5" xfId="1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165" fontId="9" fillId="5" borderId="5" xfId="1" applyNumberFormat="1" applyFont="1" applyFill="1" applyBorder="1" applyAlignment="1" applyProtection="1">
      <alignment horizontal="center" vertical="center"/>
    </xf>
    <xf numFmtId="164" fontId="9" fillId="5" borderId="5" xfId="0" applyNumberFormat="1" applyFont="1" applyFill="1" applyBorder="1" applyAlignment="1" applyProtection="1">
      <alignment horizontal="center" vertical="center"/>
    </xf>
    <xf numFmtId="165" fontId="9" fillId="5" borderId="4" xfId="1" applyNumberFormat="1" applyFont="1" applyFill="1" applyBorder="1" applyAlignment="1" applyProtection="1">
      <alignment horizontal="center" vertical="center"/>
    </xf>
    <xf numFmtId="164" fontId="9" fillId="5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top" indent="3"/>
    </xf>
    <xf numFmtId="0" fontId="5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right" vertical="center" indent="1"/>
    </xf>
    <xf numFmtId="0" fontId="5" fillId="4" borderId="7" xfId="0" applyFont="1" applyFill="1" applyBorder="1" applyAlignment="1" applyProtection="1">
      <alignment horizontal="right" vertical="center" indent="1"/>
    </xf>
    <xf numFmtId="0" fontId="11" fillId="0" borderId="0" xfId="0" applyFont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left" vertical="center" wrapText="1" indent="2"/>
    </xf>
    <xf numFmtId="0" fontId="0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="130" zoomScaleNormal="130" zoomScaleSheetLayoutView="115" workbookViewId="0">
      <selection activeCell="C8" sqref="C8"/>
    </sheetView>
  </sheetViews>
  <sheetFormatPr defaultColWidth="9.140625" defaultRowHeight="12.75" x14ac:dyDescent="0.2"/>
  <cols>
    <col min="1" max="1" width="3.7109375" style="43" customWidth="1"/>
    <col min="2" max="2" width="51.42578125" style="40" customWidth="1"/>
    <col min="3" max="3" width="14.7109375" style="40" customWidth="1"/>
    <col min="4" max="4" width="16.140625" style="40" customWidth="1"/>
    <col min="5" max="5" width="22.140625" style="40" customWidth="1"/>
    <col min="6" max="16384" width="9.140625" style="40"/>
  </cols>
  <sheetData>
    <row r="1" spans="1:7" s="39" customFormat="1" ht="15" customHeight="1" x14ac:dyDescent="0.2">
      <c r="A1" s="73" t="s">
        <v>82</v>
      </c>
      <c r="B1" s="73"/>
      <c r="C1" s="73"/>
      <c r="D1" s="73"/>
      <c r="E1" s="73"/>
    </row>
    <row r="2" spans="1:7" s="39" customFormat="1" ht="2.25" customHeight="1" x14ac:dyDescent="0.2">
      <c r="A2" s="73"/>
      <c r="B2" s="73"/>
      <c r="C2" s="73"/>
      <c r="D2" s="73"/>
      <c r="E2" s="73"/>
    </row>
    <row r="3" spans="1:7" ht="31.5" customHeight="1" x14ac:dyDescent="0.2">
      <c r="A3" s="60"/>
      <c r="B3" s="48" t="s">
        <v>70</v>
      </c>
      <c r="C3" s="54" t="s">
        <v>32</v>
      </c>
      <c r="D3" s="54" t="s">
        <v>34</v>
      </c>
      <c r="E3" s="54" t="s">
        <v>33</v>
      </c>
    </row>
    <row r="4" spans="1:7" s="41" customFormat="1" ht="15" customHeight="1" thickBot="1" x14ac:dyDescent="0.3">
      <c r="A4" s="61">
        <v>1</v>
      </c>
      <c r="B4" s="46" t="s">
        <v>69</v>
      </c>
      <c r="C4" s="53"/>
      <c r="D4" s="65">
        <v>10000</v>
      </c>
      <c r="E4" s="66">
        <f>C4*D4</f>
        <v>0</v>
      </c>
    </row>
    <row r="5" spans="1:7" ht="15.75" customHeight="1" thickBot="1" x14ac:dyDescent="0.25">
      <c r="A5" s="62"/>
      <c r="B5" s="47"/>
      <c r="C5" s="76" t="s">
        <v>49</v>
      </c>
      <c r="D5" s="77"/>
      <c r="E5" s="59">
        <f>E4</f>
        <v>0</v>
      </c>
    </row>
    <row r="6" spans="1:7" x14ac:dyDescent="0.2">
      <c r="B6" s="42"/>
      <c r="C6" s="56"/>
      <c r="D6" s="56"/>
      <c r="E6" s="56"/>
    </row>
    <row r="7" spans="1:7" ht="26.25" customHeight="1" x14ac:dyDescent="0.2">
      <c r="A7" s="63"/>
      <c r="B7" s="49" t="s">
        <v>71</v>
      </c>
      <c r="C7" s="55" t="s">
        <v>32</v>
      </c>
      <c r="D7" s="55" t="s">
        <v>34</v>
      </c>
      <c r="E7" s="55" t="s">
        <v>33</v>
      </c>
      <c r="G7" s="51"/>
    </row>
    <row r="8" spans="1:7" s="41" customFormat="1" ht="15" customHeight="1" x14ac:dyDescent="0.25">
      <c r="A8" s="64">
        <v>2</v>
      </c>
      <c r="B8" s="50" t="s">
        <v>36</v>
      </c>
      <c r="C8" s="53"/>
      <c r="D8" s="67">
        <v>5000</v>
      </c>
      <c r="E8" s="68">
        <f t="shared" ref="E8:E15" si="0">C8*D8</f>
        <v>0</v>
      </c>
    </row>
    <row r="9" spans="1:7" s="41" customFormat="1" ht="15" customHeight="1" x14ac:dyDescent="0.25">
      <c r="A9" s="64">
        <v>3</v>
      </c>
      <c r="B9" s="50" t="s">
        <v>37</v>
      </c>
      <c r="C9" s="53"/>
      <c r="D9" s="67">
        <v>10000</v>
      </c>
      <c r="E9" s="68">
        <f t="shared" si="0"/>
        <v>0</v>
      </c>
    </row>
    <row r="10" spans="1:7" s="41" customFormat="1" ht="15" customHeight="1" x14ac:dyDescent="0.25">
      <c r="A10" s="64">
        <v>4</v>
      </c>
      <c r="B10" s="50" t="s">
        <v>50</v>
      </c>
      <c r="C10" s="53"/>
      <c r="D10" s="67">
        <v>15000</v>
      </c>
      <c r="E10" s="68">
        <f t="shared" si="0"/>
        <v>0</v>
      </c>
    </row>
    <row r="11" spans="1:7" s="41" customFormat="1" ht="15" customHeight="1" x14ac:dyDescent="0.25">
      <c r="A11" s="64">
        <v>5</v>
      </c>
      <c r="B11" s="50" t="s">
        <v>51</v>
      </c>
      <c r="C11" s="53"/>
      <c r="D11" s="67">
        <v>20000</v>
      </c>
      <c r="E11" s="68">
        <f t="shared" si="0"/>
        <v>0</v>
      </c>
    </row>
    <row r="12" spans="1:7" s="41" customFormat="1" ht="15" customHeight="1" x14ac:dyDescent="0.25">
      <c r="A12" s="64">
        <v>6</v>
      </c>
      <c r="B12" s="50" t="s">
        <v>52</v>
      </c>
      <c r="C12" s="53"/>
      <c r="D12" s="69">
        <v>25000</v>
      </c>
      <c r="E12" s="68">
        <f t="shared" si="0"/>
        <v>0</v>
      </c>
    </row>
    <row r="13" spans="1:7" s="41" customFormat="1" ht="15" customHeight="1" x14ac:dyDescent="0.25">
      <c r="A13" s="64">
        <v>7</v>
      </c>
      <c r="B13" s="50" t="s">
        <v>38</v>
      </c>
      <c r="C13" s="53"/>
      <c r="D13" s="69">
        <v>30000</v>
      </c>
      <c r="E13" s="68">
        <f t="shared" ref="E13" si="1">C13*D13</f>
        <v>0</v>
      </c>
    </row>
    <row r="14" spans="1:7" s="41" customFormat="1" ht="15" customHeight="1" x14ac:dyDescent="0.25">
      <c r="A14" s="64">
        <v>8</v>
      </c>
      <c r="B14" s="50" t="s">
        <v>53</v>
      </c>
      <c r="C14" s="53"/>
      <c r="D14" s="69">
        <v>40000</v>
      </c>
      <c r="E14" s="68">
        <f t="shared" si="0"/>
        <v>0</v>
      </c>
    </row>
    <row r="15" spans="1:7" s="41" customFormat="1" ht="15" customHeight="1" x14ac:dyDescent="0.25">
      <c r="A15" s="64">
        <v>9</v>
      </c>
      <c r="B15" s="50" t="s">
        <v>39</v>
      </c>
      <c r="C15" s="53"/>
      <c r="D15" s="69">
        <v>50000</v>
      </c>
      <c r="E15" s="70">
        <f t="shared" si="0"/>
        <v>0</v>
      </c>
    </row>
    <row r="16" spans="1:7" x14ac:dyDescent="0.2">
      <c r="B16" s="42"/>
      <c r="C16" s="56"/>
      <c r="D16" s="56"/>
      <c r="E16" s="56"/>
    </row>
    <row r="17" spans="1:5" ht="35.25" x14ac:dyDescent="0.2">
      <c r="A17" s="63"/>
      <c r="B17" s="49" t="s">
        <v>73</v>
      </c>
      <c r="C17" s="55" t="s">
        <v>32</v>
      </c>
      <c r="D17" s="55" t="s">
        <v>34</v>
      </c>
      <c r="E17" s="55" t="s">
        <v>33</v>
      </c>
    </row>
    <row r="18" spans="1:5" s="41" customFormat="1" ht="15" customHeight="1" x14ac:dyDescent="0.25">
      <c r="A18" s="64">
        <v>10</v>
      </c>
      <c r="B18" s="50" t="s">
        <v>74</v>
      </c>
      <c r="C18" s="53"/>
      <c r="D18" s="67">
        <v>5000</v>
      </c>
      <c r="E18" s="68">
        <f t="shared" ref="E18:E25" si="2">C18*D18</f>
        <v>0</v>
      </c>
    </row>
    <row r="19" spans="1:5" s="41" customFormat="1" ht="15" customHeight="1" x14ac:dyDescent="0.25">
      <c r="A19" s="64">
        <v>11</v>
      </c>
      <c r="B19" s="50" t="s">
        <v>75</v>
      </c>
      <c r="C19" s="53"/>
      <c r="D19" s="67">
        <v>10000</v>
      </c>
      <c r="E19" s="68">
        <f t="shared" si="2"/>
        <v>0</v>
      </c>
    </row>
    <row r="20" spans="1:5" s="41" customFormat="1" ht="15" customHeight="1" x14ac:dyDescent="0.25">
      <c r="A20" s="64">
        <v>12</v>
      </c>
      <c r="B20" s="50" t="s">
        <v>76</v>
      </c>
      <c r="C20" s="53"/>
      <c r="D20" s="67">
        <v>15000</v>
      </c>
      <c r="E20" s="68">
        <f t="shared" si="2"/>
        <v>0</v>
      </c>
    </row>
    <row r="21" spans="1:5" s="41" customFormat="1" ht="15" customHeight="1" x14ac:dyDescent="0.25">
      <c r="A21" s="64">
        <v>13</v>
      </c>
      <c r="B21" s="50" t="s">
        <v>77</v>
      </c>
      <c r="C21" s="53"/>
      <c r="D21" s="67">
        <v>20000</v>
      </c>
      <c r="E21" s="68">
        <f t="shared" si="2"/>
        <v>0</v>
      </c>
    </row>
    <row r="22" spans="1:5" s="41" customFormat="1" ht="15" customHeight="1" x14ac:dyDescent="0.25">
      <c r="A22" s="64">
        <v>14</v>
      </c>
      <c r="B22" s="50" t="s">
        <v>78</v>
      </c>
      <c r="C22" s="53"/>
      <c r="D22" s="69">
        <v>25000</v>
      </c>
      <c r="E22" s="68">
        <f t="shared" si="2"/>
        <v>0</v>
      </c>
    </row>
    <row r="23" spans="1:5" s="41" customFormat="1" ht="15" customHeight="1" x14ac:dyDescent="0.25">
      <c r="A23" s="64">
        <v>15</v>
      </c>
      <c r="B23" s="50" t="s">
        <v>79</v>
      </c>
      <c r="C23" s="53"/>
      <c r="D23" s="69">
        <v>30000</v>
      </c>
      <c r="E23" s="68">
        <f t="shared" si="2"/>
        <v>0</v>
      </c>
    </row>
    <row r="24" spans="1:5" s="41" customFormat="1" ht="15" customHeight="1" x14ac:dyDescent="0.25">
      <c r="A24" s="64">
        <v>16</v>
      </c>
      <c r="B24" s="50" t="s">
        <v>80</v>
      </c>
      <c r="C24" s="53"/>
      <c r="D24" s="69">
        <v>40000</v>
      </c>
      <c r="E24" s="68">
        <f t="shared" si="2"/>
        <v>0</v>
      </c>
    </row>
    <row r="25" spans="1:5" s="41" customFormat="1" ht="15" customHeight="1" x14ac:dyDescent="0.25">
      <c r="A25" s="64">
        <v>17</v>
      </c>
      <c r="B25" s="50" t="s">
        <v>81</v>
      </c>
      <c r="C25" s="53"/>
      <c r="D25" s="69">
        <v>50000</v>
      </c>
      <c r="E25" s="68">
        <f t="shared" si="2"/>
        <v>0</v>
      </c>
    </row>
    <row r="26" spans="1:5" ht="6" customHeight="1" x14ac:dyDescent="0.2">
      <c r="E26" s="52"/>
    </row>
    <row r="27" spans="1:5" ht="49.5" customHeight="1" x14ac:dyDescent="0.2">
      <c r="A27" s="78" t="s">
        <v>68</v>
      </c>
      <c r="B27" s="78"/>
      <c r="C27" s="78"/>
      <c r="D27" s="78"/>
      <c r="E27" s="78"/>
    </row>
    <row r="28" spans="1:5" ht="48" customHeight="1" x14ac:dyDescent="0.2">
      <c r="A28" s="78" t="s">
        <v>35</v>
      </c>
      <c r="B28" s="78"/>
      <c r="C28" s="78"/>
      <c r="D28" s="78"/>
      <c r="E28" s="78"/>
    </row>
    <row r="29" spans="1:5" ht="24.75" customHeight="1" x14ac:dyDescent="0.2">
      <c r="A29" s="78" t="s">
        <v>54</v>
      </c>
      <c r="B29" s="78"/>
      <c r="C29" s="78"/>
      <c r="D29" s="78"/>
      <c r="E29" s="78"/>
    </row>
    <row r="30" spans="1:5" ht="29.25" customHeight="1" x14ac:dyDescent="0.2">
      <c r="A30" s="78" t="s">
        <v>72</v>
      </c>
      <c r="B30" s="78"/>
      <c r="C30" s="78"/>
      <c r="D30" s="78"/>
      <c r="E30" s="78"/>
    </row>
    <row r="31" spans="1:5" ht="27.75" customHeight="1" x14ac:dyDescent="0.2">
      <c r="A31" s="79" t="s">
        <v>55</v>
      </c>
      <c r="B31" s="79"/>
      <c r="C31" s="79"/>
      <c r="D31" s="79"/>
      <c r="E31" s="79"/>
    </row>
    <row r="32" spans="1:5" ht="20.25" customHeight="1" x14ac:dyDescent="0.2">
      <c r="B32" s="74" t="s">
        <v>56</v>
      </c>
      <c r="C32" s="75" t="s">
        <v>64</v>
      </c>
      <c r="D32" s="75"/>
      <c r="E32" s="75"/>
    </row>
    <row r="33" spans="2:5" ht="20.25" customHeight="1" x14ac:dyDescent="0.2">
      <c r="B33" s="74"/>
      <c r="C33" s="75"/>
      <c r="D33" s="75"/>
      <c r="E33" s="75"/>
    </row>
    <row r="34" spans="2:5" ht="17.25" customHeight="1" x14ac:dyDescent="0.2">
      <c r="B34" s="74"/>
      <c r="C34" s="75" t="s">
        <v>63</v>
      </c>
      <c r="D34" s="75"/>
      <c r="E34" s="75"/>
    </row>
    <row r="35" spans="2:5" ht="17.25" customHeight="1" x14ac:dyDescent="0.2">
      <c r="B35" s="74"/>
      <c r="C35" s="75"/>
      <c r="D35" s="75"/>
      <c r="E35" s="75"/>
    </row>
    <row r="36" spans="2:5" ht="18" customHeight="1" x14ac:dyDescent="0.2">
      <c r="B36" s="71" t="s">
        <v>57</v>
      </c>
      <c r="C36" s="72" t="s">
        <v>65</v>
      </c>
      <c r="D36" s="72"/>
      <c r="E36" s="72"/>
    </row>
    <row r="37" spans="2:5" ht="18" customHeight="1" x14ac:dyDescent="0.2">
      <c r="B37" s="71" t="s">
        <v>66</v>
      </c>
      <c r="C37" s="72" t="s">
        <v>65</v>
      </c>
      <c r="D37" s="72"/>
      <c r="E37" s="72"/>
    </row>
    <row r="38" spans="2:5" ht="18" customHeight="1" x14ac:dyDescent="0.2">
      <c r="B38" s="71" t="s">
        <v>67</v>
      </c>
      <c r="C38" s="72" t="s">
        <v>65</v>
      </c>
      <c r="D38" s="72"/>
      <c r="E38" s="72"/>
    </row>
    <row r="39" spans="2:5" ht="18" customHeight="1" x14ac:dyDescent="0.2">
      <c r="B39" s="71" t="s">
        <v>58</v>
      </c>
      <c r="C39" s="72" t="s">
        <v>65</v>
      </c>
      <c r="D39" s="72"/>
      <c r="E39" s="72"/>
    </row>
    <row r="40" spans="2:5" ht="18" customHeight="1" x14ac:dyDescent="0.2">
      <c r="B40" s="71" t="s">
        <v>59</v>
      </c>
      <c r="C40" s="72" t="s">
        <v>65</v>
      </c>
      <c r="D40" s="72"/>
      <c r="E40" s="72"/>
    </row>
    <row r="41" spans="2:5" ht="18" customHeight="1" x14ac:dyDescent="0.2">
      <c r="B41" s="71" t="s">
        <v>60</v>
      </c>
      <c r="C41" s="72" t="s">
        <v>65</v>
      </c>
      <c r="D41" s="72"/>
      <c r="E41" s="72"/>
    </row>
    <row r="42" spans="2:5" ht="18" customHeight="1" x14ac:dyDescent="0.2">
      <c r="B42" s="71" t="s">
        <v>61</v>
      </c>
      <c r="C42" s="72" t="s">
        <v>65</v>
      </c>
      <c r="D42" s="72"/>
      <c r="E42" s="72"/>
    </row>
    <row r="43" spans="2:5" ht="18" customHeight="1" x14ac:dyDescent="0.2">
      <c r="B43" s="71" t="s">
        <v>62</v>
      </c>
      <c r="C43" s="72" t="s">
        <v>65</v>
      </c>
      <c r="D43" s="72"/>
      <c r="E43" s="72"/>
    </row>
    <row r="44" spans="2:5" x14ac:dyDescent="0.2">
      <c r="B44" s="57"/>
      <c r="C44" s="57"/>
      <c r="D44" s="57"/>
      <c r="E44" s="57"/>
    </row>
    <row r="45" spans="2:5" x14ac:dyDescent="0.2">
      <c r="B45" s="57"/>
      <c r="C45" s="57"/>
      <c r="D45" s="57"/>
      <c r="E45" s="57"/>
    </row>
    <row r="46" spans="2:5" x14ac:dyDescent="0.2">
      <c r="B46" s="57"/>
      <c r="C46" s="57"/>
      <c r="D46" s="57"/>
      <c r="E46" s="57"/>
    </row>
    <row r="47" spans="2:5" x14ac:dyDescent="0.2">
      <c r="B47" s="58"/>
      <c r="C47" s="58"/>
      <c r="D47" s="58"/>
      <c r="E47" s="58"/>
    </row>
  </sheetData>
  <sheetProtection algorithmName="SHA-512" hashValue="9LTyICahhyu+U+xWHt6AM99IZhBiQ8UDItgThANNvuExQhNLNAU3u38oRRCDFv/VkkYuWf5a2accPWCZ/LwDmw==" saltValue="+YTVN9dsGEGL9WLPMgk+PA==" spinCount="100000" sheet="1" selectLockedCells="1"/>
  <mergeCells count="18">
    <mergeCell ref="C37:E37"/>
    <mergeCell ref="C38:E38"/>
    <mergeCell ref="A27:E27"/>
    <mergeCell ref="A28:E28"/>
    <mergeCell ref="A31:E31"/>
    <mergeCell ref="A29:E29"/>
    <mergeCell ref="A30:E30"/>
    <mergeCell ref="A1:E2"/>
    <mergeCell ref="B32:B35"/>
    <mergeCell ref="C32:E33"/>
    <mergeCell ref="C34:E35"/>
    <mergeCell ref="C36:E36"/>
    <mergeCell ref="C5:D5"/>
    <mergeCell ref="C43:E43"/>
    <mergeCell ref="C39:E39"/>
    <mergeCell ref="C40:E40"/>
    <mergeCell ref="C41:E41"/>
    <mergeCell ref="C42:E42"/>
  </mergeCells>
  <pageMargins left="1" right="1" top="1" bottom="1" header="0.5" footer="0.5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85" zoomScaleNormal="85" workbookViewId="0">
      <pane ySplit="4" topLeftCell="A5" activePane="bottomLeft" state="frozen"/>
      <selection pane="bottomLeft" activeCell="J22" sqref="J22"/>
    </sheetView>
  </sheetViews>
  <sheetFormatPr defaultColWidth="8.7109375" defaultRowHeight="15" x14ac:dyDescent="0.25"/>
  <cols>
    <col min="1" max="1" width="27.85546875" style="3" customWidth="1"/>
    <col min="2" max="2" width="10.7109375" style="2" customWidth="1"/>
    <col min="3" max="3" width="15.140625" style="3" customWidth="1"/>
    <col min="4" max="4" width="57.28515625" style="2" customWidth="1"/>
    <col min="5" max="5" width="14.28515625" style="4" customWidth="1"/>
    <col min="6" max="6" width="15.7109375" style="5" customWidth="1"/>
    <col min="7" max="7" width="13.140625" style="4" customWidth="1"/>
    <col min="8" max="8" width="13.28515625" style="5" customWidth="1"/>
    <col min="9" max="9" width="11.42578125" style="5" customWidth="1"/>
    <col min="10" max="10" width="14" style="5" customWidth="1"/>
    <col min="11" max="11" width="11.42578125" style="5" customWidth="1"/>
    <col min="12" max="12" width="14" style="6" customWidth="1"/>
    <col min="13" max="16384" width="8.7109375" style="2"/>
  </cols>
  <sheetData>
    <row r="1" spans="1:12" x14ac:dyDescent="0.25">
      <c r="A1" s="33" t="s">
        <v>30</v>
      </c>
    </row>
    <row r="2" spans="1:12" x14ac:dyDescent="0.25">
      <c r="A2" s="30"/>
    </row>
    <row r="3" spans="1:12" ht="15.75" x14ac:dyDescent="0.25">
      <c r="A3" s="1" t="s">
        <v>20</v>
      </c>
    </row>
    <row r="4" spans="1:12" s="3" customFormat="1" ht="90.75" thickBot="1" x14ac:dyDescent="0.3">
      <c r="A4" s="7" t="s">
        <v>7</v>
      </c>
      <c r="B4" s="8" t="s">
        <v>0</v>
      </c>
      <c r="C4" s="7" t="s">
        <v>8</v>
      </c>
      <c r="D4" s="7" t="s">
        <v>43</v>
      </c>
      <c r="E4" s="9" t="s">
        <v>11</v>
      </c>
      <c r="F4" s="10" t="s">
        <v>12</v>
      </c>
      <c r="G4" s="9" t="s">
        <v>13</v>
      </c>
      <c r="H4" s="10" t="s">
        <v>14</v>
      </c>
      <c r="I4" s="10" t="s">
        <v>40</v>
      </c>
      <c r="J4" s="10" t="s">
        <v>41</v>
      </c>
      <c r="K4" s="10" t="s">
        <v>42</v>
      </c>
      <c r="L4" s="11" t="s">
        <v>6</v>
      </c>
    </row>
    <row r="5" spans="1:12" x14ac:dyDescent="0.25">
      <c r="A5" s="35">
        <v>43101</v>
      </c>
      <c r="B5" s="2" t="s">
        <v>1</v>
      </c>
      <c r="C5" s="3">
        <v>1</v>
      </c>
      <c r="D5" s="2" t="s">
        <v>15</v>
      </c>
      <c r="G5" s="4">
        <v>0.35</v>
      </c>
      <c r="H5" s="5">
        <f>G5*F7</f>
        <v>0</v>
      </c>
      <c r="I5" s="5">
        <f>H5*0.9</f>
        <v>0</v>
      </c>
      <c r="J5" s="5">
        <f>H5*0.05</f>
        <v>0</v>
      </c>
      <c r="K5" s="5">
        <f>H5*0.05</f>
        <v>0</v>
      </c>
      <c r="L5" s="12">
        <f>I5</f>
        <v>0</v>
      </c>
    </row>
    <row r="6" spans="1:12" x14ac:dyDescent="0.25">
      <c r="A6" s="35">
        <v>43189</v>
      </c>
      <c r="B6" s="2" t="s">
        <v>1</v>
      </c>
      <c r="C6" s="3">
        <v>2</v>
      </c>
      <c r="D6" s="44" t="s">
        <v>46</v>
      </c>
      <c r="G6" s="4">
        <v>0.65</v>
      </c>
      <c r="H6" s="5">
        <f>F7*G6</f>
        <v>0</v>
      </c>
      <c r="I6" s="5">
        <f>H6*0.9</f>
        <v>0</v>
      </c>
      <c r="J6" s="5">
        <f>H6*0.05</f>
        <v>0</v>
      </c>
      <c r="K6" s="5">
        <f>H6*0.05</f>
        <v>0</v>
      </c>
      <c r="L6" s="12">
        <f>I6+J5</f>
        <v>0</v>
      </c>
    </row>
    <row r="7" spans="1:12" ht="15.75" thickBot="1" x14ac:dyDescent="0.3">
      <c r="A7" s="13"/>
      <c r="B7" s="14"/>
      <c r="C7" s="13"/>
      <c r="D7" s="14"/>
      <c r="E7" s="15">
        <v>0.15</v>
      </c>
      <c r="F7" s="23">
        <f>F21*E7</f>
        <v>0</v>
      </c>
      <c r="G7" s="15"/>
      <c r="H7" s="16">
        <f>SUM(H5:H6)</f>
        <v>0</v>
      </c>
      <c r="I7" s="16"/>
      <c r="J7" s="16"/>
      <c r="K7" s="16">
        <f>SUM(K5:K6)</f>
        <v>0</v>
      </c>
      <c r="L7" s="17"/>
    </row>
    <row r="8" spans="1:12" ht="15.75" thickTop="1" x14ac:dyDescent="0.25">
      <c r="A8" s="35">
        <v>43192</v>
      </c>
      <c r="B8" s="2" t="s">
        <v>2</v>
      </c>
      <c r="C8" s="3">
        <v>1</v>
      </c>
      <c r="D8" s="25" t="s">
        <v>16</v>
      </c>
      <c r="G8" s="4">
        <v>0.35</v>
      </c>
      <c r="H8" s="5">
        <f>G8*F10</f>
        <v>0</v>
      </c>
      <c r="I8" s="5">
        <f>H8*0.9</f>
        <v>0</v>
      </c>
      <c r="J8" s="5">
        <f>H8*0.05</f>
        <v>0</v>
      </c>
      <c r="K8" s="5">
        <f>H8*0.05</f>
        <v>0</v>
      </c>
      <c r="L8" s="12">
        <f>I8+J6</f>
        <v>0</v>
      </c>
    </row>
    <row r="9" spans="1:12" x14ac:dyDescent="0.25">
      <c r="A9" s="36">
        <v>43245</v>
      </c>
      <c r="B9" s="19" t="s">
        <v>2</v>
      </c>
      <c r="C9" s="18">
        <v>2</v>
      </c>
      <c r="D9" s="44" t="s">
        <v>47</v>
      </c>
      <c r="E9" s="20"/>
      <c r="F9" s="21"/>
      <c r="G9" s="20">
        <v>0.65</v>
      </c>
      <c r="H9" s="21">
        <f>F10*G9</f>
        <v>0</v>
      </c>
      <c r="I9" s="21">
        <f>H9*0.9</f>
        <v>0</v>
      </c>
      <c r="J9" s="21">
        <f>H9*0.05</f>
        <v>0</v>
      </c>
      <c r="K9" s="21">
        <f>H9*0.05</f>
        <v>0</v>
      </c>
      <c r="L9" s="22">
        <f>I9+J8</f>
        <v>0</v>
      </c>
    </row>
    <row r="10" spans="1:12" ht="15.75" thickBot="1" x14ac:dyDescent="0.3">
      <c r="A10" s="13"/>
      <c r="B10" s="14"/>
      <c r="C10" s="13"/>
      <c r="D10" s="27"/>
      <c r="E10" s="15">
        <v>0.1</v>
      </c>
      <c r="F10" s="16">
        <f>E10*F$21</f>
        <v>0</v>
      </c>
      <c r="G10" s="15"/>
      <c r="H10" s="16">
        <f>SUM(H8:H9)</f>
        <v>0</v>
      </c>
      <c r="I10" s="16"/>
      <c r="J10" s="16"/>
      <c r="K10" s="16">
        <f>SUM(K8:K9)</f>
        <v>0</v>
      </c>
      <c r="L10" s="17"/>
    </row>
    <row r="11" spans="1:12" ht="15.75" thickTop="1" x14ac:dyDescent="0.25">
      <c r="A11" s="35">
        <v>43248</v>
      </c>
      <c r="B11" s="2" t="s">
        <v>3</v>
      </c>
      <c r="C11" s="3">
        <v>1</v>
      </c>
      <c r="D11" s="28" t="s">
        <v>17</v>
      </c>
      <c r="G11" s="4">
        <v>0.35</v>
      </c>
      <c r="H11" s="5">
        <f>G11*F13</f>
        <v>0</v>
      </c>
      <c r="I11" s="5">
        <f>H11*0.9</f>
        <v>0</v>
      </c>
      <c r="J11" s="5">
        <f>H11*0.05</f>
        <v>0</v>
      </c>
      <c r="K11" s="5">
        <f>H11*0.05</f>
        <v>0</v>
      </c>
      <c r="L11" s="12">
        <f>I11+J9</f>
        <v>0</v>
      </c>
    </row>
    <row r="12" spans="1:12" x14ac:dyDescent="0.25">
      <c r="A12" s="35">
        <v>43434</v>
      </c>
      <c r="B12" s="2" t="s">
        <v>3</v>
      </c>
      <c r="C12" s="3">
        <v>2</v>
      </c>
      <c r="D12" s="44" t="s">
        <v>45</v>
      </c>
      <c r="G12" s="4">
        <v>0.65</v>
      </c>
      <c r="H12" s="5">
        <f>F13*G12</f>
        <v>0</v>
      </c>
      <c r="I12" s="5">
        <f>H12*0.9</f>
        <v>0</v>
      </c>
      <c r="J12" s="5">
        <f>H12*0.05</f>
        <v>0</v>
      </c>
      <c r="K12" s="5">
        <f>H12*0.05</f>
        <v>0</v>
      </c>
      <c r="L12" s="12">
        <f>I12+J11</f>
        <v>0</v>
      </c>
    </row>
    <row r="13" spans="1:12" ht="15.75" thickBot="1" x14ac:dyDescent="0.3">
      <c r="A13" s="13"/>
      <c r="B13" s="14"/>
      <c r="C13" s="13"/>
      <c r="D13" s="27"/>
      <c r="E13" s="15">
        <v>0.1</v>
      </c>
      <c r="F13" s="16">
        <f>E13*F$21</f>
        <v>0</v>
      </c>
      <c r="G13" s="15"/>
      <c r="H13" s="16">
        <f>SUM(H11:H12)</f>
        <v>0</v>
      </c>
      <c r="I13" s="16"/>
      <c r="J13" s="16"/>
      <c r="K13" s="16">
        <f>SUM(K11:K12)</f>
        <v>0</v>
      </c>
      <c r="L13" s="17"/>
    </row>
    <row r="14" spans="1:12" ht="15.75" thickTop="1" x14ac:dyDescent="0.25">
      <c r="A14" s="35">
        <v>43437</v>
      </c>
      <c r="B14" s="2" t="s">
        <v>4</v>
      </c>
      <c r="C14" s="3">
        <v>1</v>
      </c>
      <c r="D14" s="28" t="s">
        <v>18</v>
      </c>
      <c r="G14" s="4">
        <v>0.35</v>
      </c>
      <c r="H14" s="5">
        <f>G14*F16</f>
        <v>0</v>
      </c>
      <c r="I14" s="5">
        <f>H14*0.9</f>
        <v>0</v>
      </c>
      <c r="J14" s="5">
        <f>H14*0.05</f>
        <v>0</v>
      </c>
      <c r="K14" s="5">
        <f>H14*0.05</f>
        <v>0</v>
      </c>
      <c r="L14" s="12">
        <f>I14+J12</f>
        <v>0</v>
      </c>
    </row>
    <row r="15" spans="1:12" x14ac:dyDescent="0.25">
      <c r="A15" s="36">
        <v>43616</v>
      </c>
      <c r="B15" s="19" t="s">
        <v>4</v>
      </c>
      <c r="C15" s="18">
        <v>2</v>
      </c>
      <c r="D15" s="44" t="s">
        <v>48</v>
      </c>
      <c r="E15" s="20"/>
      <c r="F15" s="21"/>
      <c r="G15" s="20">
        <v>0.65</v>
      </c>
      <c r="H15" s="21">
        <f>F16*G15</f>
        <v>0</v>
      </c>
      <c r="I15" s="21">
        <f>H15*0.9</f>
        <v>0</v>
      </c>
      <c r="J15" s="21">
        <f>H15*0.05</f>
        <v>0</v>
      </c>
      <c r="K15" s="21">
        <f>H15*0.05</f>
        <v>0</v>
      </c>
      <c r="L15" s="22">
        <f>I15+J14</f>
        <v>0</v>
      </c>
    </row>
    <row r="16" spans="1:12" ht="15.75" thickBot="1" x14ac:dyDescent="0.3">
      <c r="A16" s="13"/>
      <c r="B16" s="14"/>
      <c r="C16" s="13"/>
      <c r="D16" s="27"/>
      <c r="E16" s="15">
        <v>0.25</v>
      </c>
      <c r="F16" s="16">
        <f>E16*F$21</f>
        <v>0</v>
      </c>
      <c r="G16" s="15"/>
      <c r="H16" s="16">
        <f>SUM(H14:H15)</f>
        <v>0</v>
      </c>
      <c r="I16" s="16"/>
      <c r="J16" s="16"/>
      <c r="K16" s="16">
        <f>SUM(K14:K15)</f>
        <v>0</v>
      </c>
      <c r="L16" s="17"/>
    </row>
    <row r="17" spans="1:12" ht="15.75" thickTop="1" x14ac:dyDescent="0.25">
      <c r="A17" s="37">
        <v>43703</v>
      </c>
      <c r="B17" s="24" t="s">
        <v>5</v>
      </c>
      <c r="C17" s="3">
        <v>1</v>
      </c>
      <c r="D17" s="26" t="s">
        <v>19</v>
      </c>
      <c r="G17" s="4">
        <v>0.35</v>
      </c>
      <c r="H17" s="5">
        <f>G17*F19</f>
        <v>0</v>
      </c>
      <c r="I17" s="5">
        <f>H17*0.9</f>
        <v>0</v>
      </c>
      <c r="J17" s="5">
        <f>H17*0.05</f>
        <v>0</v>
      </c>
      <c r="K17" s="5">
        <f>H17*0.05</f>
        <v>0</v>
      </c>
      <c r="L17" s="12">
        <f>I17+J15</f>
        <v>0</v>
      </c>
    </row>
    <row r="18" spans="1:12" x14ac:dyDescent="0.25">
      <c r="A18" s="35">
        <v>43756</v>
      </c>
      <c r="B18" s="24" t="s">
        <v>5</v>
      </c>
      <c r="C18" s="3">
        <v>2</v>
      </c>
      <c r="D18" s="44" t="s">
        <v>44</v>
      </c>
      <c r="G18" s="4">
        <v>0.65</v>
      </c>
      <c r="H18" s="5">
        <f>F19*G18</f>
        <v>0</v>
      </c>
      <c r="I18" s="5">
        <f>H18*0.9</f>
        <v>0</v>
      </c>
      <c r="J18" s="5">
        <f>H18*0.05</f>
        <v>0</v>
      </c>
      <c r="K18" s="5">
        <f>H18*0.05</f>
        <v>0</v>
      </c>
      <c r="L18" s="12">
        <f>I18+J17</f>
        <v>0</v>
      </c>
    </row>
    <row r="19" spans="1:12" ht="15.75" thickBot="1" x14ac:dyDescent="0.3">
      <c r="A19" s="13"/>
      <c r="B19" s="14"/>
      <c r="C19" s="13"/>
      <c r="D19" s="14"/>
      <c r="E19" s="15">
        <v>0.05</v>
      </c>
      <c r="F19" s="16">
        <f>E19*F$21</f>
        <v>0</v>
      </c>
      <c r="G19" s="15"/>
      <c r="H19" s="16">
        <f>SUM(H17:H18)</f>
        <v>0</v>
      </c>
      <c r="I19" s="16"/>
      <c r="J19" s="16"/>
      <c r="K19" s="16">
        <f>SUM(K17:K18)</f>
        <v>0</v>
      </c>
      <c r="L19" s="17"/>
    </row>
    <row r="20" spans="1:12" ht="15.75" thickTop="1" x14ac:dyDescent="0.25">
      <c r="A20" s="3" t="s">
        <v>9</v>
      </c>
      <c r="D20" s="2" t="s">
        <v>10</v>
      </c>
      <c r="L20" s="12">
        <f>J18+K7+K10+K13+K16+K19</f>
        <v>0</v>
      </c>
    </row>
    <row r="21" spans="1:12" ht="33.6" customHeight="1" thickBot="1" x14ac:dyDescent="0.3">
      <c r="A21" s="13"/>
      <c r="B21" s="80"/>
      <c r="C21" s="81"/>
      <c r="D21" s="81"/>
      <c r="E21" s="15">
        <f>E7+E10+E13+E16+E19</f>
        <v>0.65</v>
      </c>
      <c r="F21" s="45">
        <f>'Proposal Cost'!E5</f>
        <v>0</v>
      </c>
      <c r="G21" s="15"/>
      <c r="H21" s="16">
        <f>H7+H10+H13+H16+H19</f>
        <v>0</v>
      </c>
      <c r="I21" s="16"/>
      <c r="J21" s="16"/>
      <c r="K21" s="16"/>
      <c r="L21" s="23">
        <f>SUM(L5:L20)</f>
        <v>0</v>
      </c>
    </row>
    <row r="22" spans="1:12" ht="15.75" thickTop="1" x14ac:dyDescent="0.25"/>
    <row r="23" spans="1:12" x14ac:dyDescent="0.25">
      <c r="A23" s="5"/>
      <c r="B23" s="4"/>
      <c r="C23" s="5"/>
      <c r="D23" s="5"/>
      <c r="E23" s="5"/>
      <c r="G23" s="6"/>
      <c r="H23" s="2"/>
      <c r="I23" s="2"/>
      <c r="J23" s="2"/>
      <c r="K23" s="2"/>
      <c r="L23" s="2"/>
    </row>
    <row r="24" spans="1:12" x14ac:dyDescent="0.25">
      <c r="A24" s="5"/>
      <c r="B24" s="4"/>
      <c r="C24" s="5"/>
      <c r="D24" s="5"/>
      <c r="E24" s="5"/>
      <c r="G24" s="6"/>
      <c r="H24" s="2"/>
      <c r="I24" s="2"/>
      <c r="J24" s="2"/>
      <c r="K24" s="2"/>
      <c r="L24" s="2"/>
    </row>
    <row r="25" spans="1:12" x14ac:dyDescent="0.25">
      <c r="A25" s="32" t="s">
        <v>25</v>
      </c>
      <c r="B25" s="4"/>
      <c r="C25" s="5"/>
      <c r="D25" s="5"/>
      <c r="E25" s="5"/>
      <c r="G25" s="6"/>
      <c r="H25" s="2"/>
      <c r="I25" s="2"/>
      <c r="J25" s="2"/>
      <c r="K25" s="2"/>
      <c r="L25" s="2"/>
    </row>
    <row r="26" spans="1:12" x14ac:dyDescent="0.25">
      <c r="A26" s="29"/>
      <c r="B26" s="4"/>
      <c r="C26" s="5"/>
      <c r="D26" s="5"/>
      <c r="E26" s="5"/>
      <c r="G26" s="6"/>
      <c r="H26" s="2"/>
      <c r="I26" s="2"/>
      <c r="J26" s="2"/>
      <c r="K26" s="2"/>
      <c r="L26" s="2"/>
    </row>
    <row r="27" spans="1:12" x14ac:dyDescent="0.25">
      <c r="A27" s="5"/>
      <c r="B27" s="4"/>
      <c r="C27" s="5"/>
      <c r="D27" s="5"/>
      <c r="E27" s="5"/>
      <c r="G27" s="6"/>
      <c r="H27" s="2"/>
      <c r="I27" s="2"/>
      <c r="J27" s="2"/>
      <c r="K27" s="2"/>
      <c r="L27" s="2"/>
    </row>
    <row r="28" spans="1:12" x14ac:dyDescent="0.25">
      <c r="A28" s="5"/>
      <c r="B28" s="4"/>
      <c r="C28" s="5"/>
      <c r="D28" s="5"/>
      <c r="E28" s="5"/>
      <c r="G28" s="6"/>
      <c r="H28" s="2"/>
      <c r="I28" s="2"/>
      <c r="J28" s="2"/>
      <c r="K28" s="2"/>
      <c r="L28" s="2"/>
    </row>
    <row r="29" spans="1:12" x14ac:dyDescent="0.25">
      <c r="A29" s="5"/>
      <c r="B29" s="4"/>
      <c r="C29" s="5"/>
      <c r="D29" s="5"/>
      <c r="E29" s="5"/>
      <c r="G29" s="6"/>
      <c r="H29" s="2"/>
      <c r="I29" s="2"/>
      <c r="J29" s="2"/>
      <c r="K29" s="2"/>
      <c r="L29" s="2"/>
    </row>
    <row r="30" spans="1:12" x14ac:dyDescent="0.25">
      <c r="A30" s="5"/>
      <c r="B30" s="4"/>
      <c r="C30" s="5"/>
      <c r="D30" s="5"/>
      <c r="E30" s="5"/>
      <c r="G30" s="6"/>
      <c r="H30" s="2"/>
      <c r="I30" s="2"/>
      <c r="J30" s="2"/>
      <c r="K30" s="2"/>
      <c r="L30" s="2"/>
    </row>
    <row r="31" spans="1:12" x14ac:dyDescent="0.25">
      <c r="A31" s="5"/>
      <c r="B31" s="4"/>
      <c r="C31" s="5"/>
      <c r="D31" s="5"/>
      <c r="E31" s="5"/>
      <c r="G31" s="6"/>
      <c r="H31" s="2"/>
      <c r="I31" s="2"/>
      <c r="J31" s="2"/>
      <c r="K31" s="2"/>
      <c r="L31" s="2"/>
    </row>
    <row r="32" spans="1:12" x14ac:dyDescent="0.25">
      <c r="A32" s="5"/>
      <c r="B32" s="4"/>
      <c r="C32" s="5"/>
      <c r="D32" s="5"/>
      <c r="E32" s="5"/>
      <c r="G32" s="6"/>
      <c r="H32" s="2"/>
      <c r="I32" s="2"/>
      <c r="J32" s="2"/>
      <c r="K32" s="2"/>
      <c r="L32" s="2"/>
    </row>
  </sheetData>
  <sheetProtection selectLockedCells="1"/>
  <mergeCells count="1">
    <mergeCell ref="B21:D21"/>
  </mergeCells>
  <printOptions horizontalCentered="1"/>
  <pageMargins left="0.45" right="0.45" top="0.75" bottom="0.75" header="0.3" footer="0.3"/>
  <pageSetup scale="72" orientation="landscape" r:id="rId1"/>
  <ignoredErrors>
    <ignoredError sqref="K13 K16 K7 K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D13" sqref="D13"/>
    </sheetView>
  </sheetViews>
  <sheetFormatPr defaultRowHeight="15" x14ac:dyDescent="0.25"/>
  <sheetData>
    <row r="1" spans="1:19" x14ac:dyDescent="0.25">
      <c r="A1" s="31" t="s">
        <v>31</v>
      </c>
    </row>
    <row r="3" spans="1:19" x14ac:dyDescent="0.25">
      <c r="A3" s="31" t="s">
        <v>21</v>
      </c>
    </row>
    <row r="4" spans="1:19" x14ac:dyDescent="0.25">
      <c r="A4" t="s">
        <v>24</v>
      </c>
    </row>
    <row r="5" spans="1:19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2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31" t="s">
        <v>26</v>
      </c>
    </row>
    <row r="12" spans="1:19" x14ac:dyDescent="0.25">
      <c r="A12" s="3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32" t="s">
        <v>25</v>
      </c>
    </row>
    <row r="19" spans="1:19" x14ac:dyDescent="0.25">
      <c r="A19" t="s">
        <v>27</v>
      </c>
    </row>
    <row r="21" spans="1:19" x14ac:dyDescent="0.25">
      <c r="A21" t="s">
        <v>28</v>
      </c>
    </row>
    <row r="22" spans="1:19" x14ac:dyDescent="0.25">
      <c r="A22" t="s">
        <v>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D8A9EA7C6E846AA675B70511B897E" ma:contentTypeVersion="6" ma:contentTypeDescription="Create a new document." ma:contentTypeScope="" ma:versionID="60e32109e383879343a9f4dba6ee0e21">
  <xsd:schema xmlns:xsd="http://www.w3.org/2001/XMLSchema" xmlns:xs="http://www.w3.org/2001/XMLSchema" xmlns:p="http://schemas.microsoft.com/office/2006/metadata/properties" xmlns:ns2="14bdf3c1-fdb9-4257-88d6-4bc8081cc07e" xmlns:ns3="aa59263e-5e8f-4198-a4d7-c4b5b9e850d0" targetNamespace="http://schemas.microsoft.com/office/2006/metadata/properties" ma:root="true" ma:fieldsID="d26186bd8dd3e454a9f65b4e1bbe3a8c" ns2:_="" ns3:_="">
    <xsd:import namespace="14bdf3c1-fdb9-4257-88d6-4bc8081cc07e"/>
    <xsd:import namespace="aa59263e-5e8f-4198-a4d7-c4b5b9e85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ntract" minOccurs="0"/>
                <xsd:element ref="ns2:Append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df3c1-fdb9-4257-88d6-4bc8081cc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ntract" ma:index="12" nillable="true" ma:displayName="Contract" ma:format="Dropdown" ma:internalName="Contract">
      <xsd:simpleType>
        <xsd:restriction base="dms:Choice">
          <xsd:enumeration value="Epic Parent"/>
          <xsd:enumeration value="Epic Hosting"/>
        </xsd:restriction>
      </xsd:simpleType>
    </xsd:element>
    <xsd:element name="Appendix" ma:index="13" nillable="true" ma:displayName="Appendix" ma:format="Dropdown" ma:internalName="Appendix">
      <xsd:simpleType>
        <xsd:restriction base="dms:Choice">
          <xsd:enumeration value="A Scope of Work (P)"/>
          <xsd:enumeration value="B Calculation of Charges"/>
          <xsd:enumeration value="C Schedule"/>
          <xsd:enumeration value="D Asset License Agreement"/>
          <xsd:enumeration value="F Business Associate Agreement"/>
          <xsd:enumeration value="G City Invoice Template"/>
          <xsd:enumeration value="H Epic Requirements Matrices"/>
          <xsd:enumeration value="I Deliverables Expectations and Acceptance Criteria"/>
          <xsd:enumeration value="J Sample Decision Making Session Schedules"/>
          <xsd:enumeration value="K Staffing (Parent)"/>
          <xsd:enumeration value="A Scope of Work (Hosting)"/>
          <xsd:enumeration value="B Calculation of Charges (Hosting)"/>
          <xsd:enumeration value="C Schedule (Hosting)"/>
          <xsd:enumeration value="D Escrow Agreement (Hosting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9263e-5e8f-4198-a4d7-c4b5b9e850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 xmlns="14bdf3c1-fdb9-4257-88d6-4bc8081cc07e" xsi:nil="true"/>
    <Appendix xmlns="14bdf3c1-fdb9-4257-88d6-4bc8081cc07e" xsi:nil="true"/>
  </documentManagement>
</p:properties>
</file>

<file path=customXml/itemProps1.xml><?xml version="1.0" encoding="utf-8"?>
<ds:datastoreItem xmlns:ds="http://schemas.openxmlformats.org/officeDocument/2006/customXml" ds:itemID="{801C3F09-AED8-4D0F-B807-B4486C3EE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7845A5-D7D8-48F0-A1AA-09007CD3A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df3c1-fdb9-4257-88d6-4bc8081cc07e"/>
    <ds:schemaRef ds:uri="aa59263e-5e8f-4198-a4d7-c4b5b9e85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F3F194-DD33-4080-9767-0617116680F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14bdf3c1-fdb9-4257-88d6-4bc8081cc07e"/>
    <ds:schemaRef ds:uri="http://purl.org/dc/terms/"/>
    <ds:schemaRef ds:uri="http://schemas.openxmlformats.org/package/2006/metadata/core-properties"/>
    <ds:schemaRef ds:uri="aa59263e-5e8f-4198-a4d7-c4b5b9e850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Proposal Cost</vt:lpstr>
      <vt:lpstr>Deliverables Payment Schedule</vt:lpstr>
      <vt:lpstr>Optional (Not Scored)</vt:lpstr>
      <vt:lpstr>'Proposal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YU</dc:creator>
  <cp:lastModifiedBy>JOANNA LI</cp:lastModifiedBy>
  <cp:lastPrinted>2019-01-08T18:32:17Z</cp:lastPrinted>
  <dcterms:created xsi:type="dcterms:W3CDTF">2017-09-22T02:27:50Z</dcterms:created>
  <dcterms:modified xsi:type="dcterms:W3CDTF">2019-01-08T18:32:41Z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0x0101008E1D8A9EA7C6E846AA675B70511B897E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